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5A06DCC0-5F8C-49F8-868C-59CF8E327515}" xr6:coauthVersionLast="47" xr6:coauthVersionMax="47" xr10:uidLastSave="{00000000-0000-0000-0000-000000000000}"/>
  <workbookProtection workbookAlgorithmName="SHA-512" workbookHashValue="KeTco+bbgGYvBBED5E3fYbLzt1qG6d3vj6Xhst50gaiK3R/0EADWVLa0G5W6QCyXJRBM5BeoMZXGhfKcABMsdQ==" workbookSaltValue="jFrzw5KWJNoTPpb+fgysTA==" workbookSpinCount="100000" lockStructure="1"/>
  <bookViews>
    <workbookView xWindow="28680" yWindow="-120" windowWidth="29040" windowHeight="17520" xr2:uid="{00000000-000D-0000-FFFF-FFFF00000000}"/>
  </bookViews>
  <sheets>
    <sheet name="Summary" sheetId="1" r:id="rId1"/>
    <sheet name="BUF" sheetId="2" r:id="rId2"/>
    <sheet name="NMA" sheetId="3" r:id="rId3"/>
    <sheet name="MAN" sheetId="4" r:id="rId4"/>
    <sheet name="EKU" sheetId="5" r:id="rId5"/>
    <sheet name="JHB" sheetId="6" r:id="rId6"/>
    <sheet name="TSH" sheetId="7" r:id="rId7"/>
    <sheet name="ETH" sheetId="8" r:id="rId8"/>
    <sheet name="CPT" sheetId="9" r:id="rId9"/>
  </sheets>
  <definedNames>
    <definedName name="_xlnm.Print_Area" localSheetId="1">BUF!$A$1:$X$128</definedName>
    <definedName name="_xlnm.Print_Area" localSheetId="8">CPT!$A$1:$X$128</definedName>
    <definedName name="_xlnm.Print_Area" localSheetId="4">EKU!$A$1:$X$128</definedName>
    <definedName name="_xlnm.Print_Area" localSheetId="7">ETH!$A$1:$X$128</definedName>
    <definedName name="_xlnm.Print_Area" localSheetId="5">JHB!$A$1:$X$128</definedName>
    <definedName name="_xlnm.Print_Area" localSheetId="3">MAN!$A$1:$X$128</definedName>
    <definedName name="_xlnm.Print_Area" localSheetId="2">NMA!$A$1:$X$128</definedName>
    <definedName name="_xlnm.Print_Area" localSheetId="0">Summary!$A$1:$X$128</definedName>
    <definedName name="_xlnm.Print_Area" localSheetId="6">TSH!$A$1:$X$128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O115" i="2" s="1"/>
  <c r="N87" i="2"/>
  <c r="M87" i="2"/>
  <c r="L87" i="2"/>
  <c r="K87" i="2"/>
  <c r="J87" i="2"/>
  <c r="I87" i="2"/>
  <c r="H87" i="2"/>
  <c r="G87" i="2"/>
  <c r="F87" i="2"/>
  <c r="D87" i="2"/>
  <c r="C87" i="2"/>
  <c r="B87" i="2"/>
  <c r="B115" i="2" s="1"/>
  <c r="O87" i="3"/>
  <c r="O114" i="3" s="1"/>
  <c r="N87" i="3"/>
  <c r="N114" i="3" s="1"/>
  <c r="M87" i="3"/>
  <c r="L87" i="3"/>
  <c r="L115" i="3" s="1"/>
  <c r="R115" i="3" s="1"/>
  <c r="K87" i="3"/>
  <c r="J87" i="3"/>
  <c r="I87" i="3"/>
  <c r="I115" i="3" s="1"/>
  <c r="H87" i="3"/>
  <c r="H115" i="3" s="1"/>
  <c r="G87" i="3"/>
  <c r="G115" i="3" s="1"/>
  <c r="F87" i="3"/>
  <c r="F115" i="3" s="1"/>
  <c r="D87" i="3"/>
  <c r="D115" i="3" s="1"/>
  <c r="C87" i="3"/>
  <c r="B87" i="3"/>
  <c r="B115" i="3" s="1"/>
  <c r="O87" i="4"/>
  <c r="N87" i="4"/>
  <c r="N115" i="4" s="1"/>
  <c r="M87" i="4"/>
  <c r="L87" i="4"/>
  <c r="L115" i="4" s="1"/>
  <c r="R115" i="4" s="1"/>
  <c r="K87" i="4"/>
  <c r="J87" i="4"/>
  <c r="I87" i="4"/>
  <c r="H87" i="4"/>
  <c r="G87" i="4"/>
  <c r="G115" i="4" s="1"/>
  <c r="F87" i="4"/>
  <c r="D87" i="4"/>
  <c r="C87" i="4"/>
  <c r="C115" i="4" s="1"/>
  <c r="B87" i="4"/>
  <c r="O87" i="5"/>
  <c r="O114" i="5" s="1"/>
  <c r="N87" i="5"/>
  <c r="N115" i="5" s="1"/>
  <c r="M87" i="5"/>
  <c r="M115" i="5" s="1"/>
  <c r="S115" i="5" s="1"/>
  <c r="L87" i="5"/>
  <c r="K87" i="5"/>
  <c r="K115" i="5" s="1"/>
  <c r="J87" i="5"/>
  <c r="J115" i="5" s="1"/>
  <c r="I87" i="5"/>
  <c r="H87" i="5"/>
  <c r="H115" i="5" s="1"/>
  <c r="G87" i="5"/>
  <c r="G115" i="5" s="1"/>
  <c r="F87" i="5"/>
  <c r="D87" i="5"/>
  <c r="C87" i="5"/>
  <c r="C115" i="5" s="1"/>
  <c r="B87" i="5"/>
  <c r="B115" i="5" s="1"/>
  <c r="O87" i="6"/>
  <c r="N87" i="6"/>
  <c r="N114" i="6" s="1"/>
  <c r="M87" i="6"/>
  <c r="L87" i="6"/>
  <c r="K87" i="6"/>
  <c r="K115" i="6" s="1"/>
  <c r="J87" i="6"/>
  <c r="J115" i="6" s="1"/>
  <c r="I87" i="6"/>
  <c r="H87" i="6"/>
  <c r="G87" i="6"/>
  <c r="F87" i="6"/>
  <c r="D87" i="6"/>
  <c r="C87" i="6"/>
  <c r="C115" i="6" s="1"/>
  <c r="B87" i="6"/>
  <c r="B115" i="6" s="1"/>
  <c r="O87" i="7"/>
  <c r="O114" i="7" s="1"/>
  <c r="N87" i="7"/>
  <c r="M87" i="7"/>
  <c r="L87" i="7"/>
  <c r="K87" i="7"/>
  <c r="J87" i="7"/>
  <c r="I87" i="7"/>
  <c r="H87" i="7"/>
  <c r="G87" i="7"/>
  <c r="F87" i="7"/>
  <c r="D87" i="7"/>
  <c r="C87" i="7"/>
  <c r="B87" i="7"/>
  <c r="O87" i="8"/>
  <c r="O114" i="8" s="1"/>
  <c r="N87" i="8"/>
  <c r="N114" i="8" s="1"/>
  <c r="M87" i="8"/>
  <c r="L87" i="8"/>
  <c r="K87" i="8"/>
  <c r="J87" i="8"/>
  <c r="J115" i="8" s="1"/>
  <c r="I87" i="8"/>
  <c r="H87" i="8"/>
  <c r="G87" i="8"/>
  <c r="F87" i="8"/>
  <c r="F115" i="8" s="1"/>
  <c r="D87" i="8"/>
  <c r="D115" i="8" s="1"/>
  <c r="C87" i="8"/>
  <c r="B87" i="8"/>
  <c r="O87" i="9"/>
  <c r="O115" i="9" s="1"/>
  <c r="N87" i="9"/>
  <c r="M87" i="9"/>
  <c r="L87" i="9"/>
  <c r="L115" i="9" s="1"/>
  <c r="R115" i="9" s="1"/>
  <c r="K87" i="9"/>
  <c r="K115" i="9" s="1"/>
  <c r="J87" i="9"/>
  <c r="I87" i="9"/>
  <c r="H87" i="9"/>
  <c r="H115" i="9" s="1"/>
  <c r="G87" i="9"/>
  <c r="G115" i="9" s="1"/>
  <c r="F87" i="9"/>
  <c r="F115" i="9" s="1"/>
  <c r="D87" i="9"/>
  <c r="D115" i="9" s="1"/>
  <c r="C87" i="9"/>
  <c r="C115" i="9" s="1"/>
  <c r="B87" i="9"/>
  <c r="B115" i="9" s="1"/>
  <c r="O87" i="1"/>
  <c r="O114" i="1" s="1"/>
  <c r="N87" i="1"/>
  <c r="N114" i="1" s="1"/>
  <c r="M87" i="1"/>
  <c r="L87" i="1"/>
  <c r="L115" i="1" s="1"/>
  <c r="R115" i="1" s="1"/>
  <c r="K87" i="1"/>
  <c r="J87" i="1"/>
  <c r="I87" i="1"/>
  <c r="I115" i="1" s="1"/>
  <c r="H87" i="1"/>
  <c r="G87" i="1"/>
  <c r="G115" i="1" s="1"/>
  <c r="F87" i="1"/>
  <c r="F115" i="1" s="1"/>
  <c r="D87" i="1"/>
  <c r="C87" i="1"/>
  <c r="C115" i="1" s="1"/>
  <c r="B87" i="1"/>
  <c r="N115" i="2"/>
  <c r="M115" i="2"/>
  <c r="S115" i="2" s="1"/>
  <c r="L115" i="2"/>
  <c r="R115" i="2" s="1"/>
  <c r="K115" i="2"/>
  <c r="J115" i="2"/>
  <c r="I115" i="2"/>
  <c r="H115" i="2"/>
  <c r="G115" i="2"/>
  <c r="F115" i="2"/>
  <c r="D115" i="2"/>
  <c r="C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U109" i="2" s="1"/>
  <c r="S108" i="2"/>
  <c r="R108" i="2"/>
  <c r="E108" i="2"/>
  <c r="T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T100" i="2" s="1"/>
  <c r="U99" i="2"/>
  <c r="T99" i="2"/>
  <c r="S99" i="2"/>
  <c r="R99" i="2"/>
  <c r="E99" i="2"/>
  <c r="S98" i="2"/>
  <c r="R98" i="2"/>
  <c r="E98" i="2"/>
  <c r="U98" i="2" s="1"/>
  <c r="M97" i="2"/>
  <c r="S97" i="2" s="1"/>
  <c r="L97" i="2"/>
  <c r="K97" i="2"/>
  <c r="K114" i="2" s="1"/>
  <c r="J97" i="2"/>
  <c r="J114" i="2" s="1"/>
  <c r="I97" i="2"/>
  <c r="I114" i="2" s="1"/>
  <c r="H97" i="2"/>
  <c r="H114" i="2" s="1"/>
  <c r="G97" i="2"/>
  <c r="G114" i="2" s="1"/>
  <c r="F97" i="2"/>
  <c r="F114" i="2" s="1"/>
  <c r="D97" i="2"/>
  <c r="D114" i="2" s="1"/>
  <c r="C97" i="2"/>
  <c r="C114" i="2" s="1"/>
  <c r="B97" i="2"/>
  <c r="O115" i="3"/>
  <c r="N115" i="3"/>
  <c r="M115" i="3"/>
  <c r="S115" i="3" s="1"/>
  <c r="K115" i="3"/>
  <c r="J115" i="3"/>
  <c r="C115" i="3"/>
  <c r="U113" i="3"/>
  <c r="T113" i="3"/>
  <c r="S113" i="3"/>
  <c r="R113" i="3"/>
  <c r="S112" i="3"/>
  <c r="R112" i="3"/>
  <c r="E112" i="3"/>
  <c r="U112" i="3" s="1"/>
  <c r="S111" i="3"/>
  <c r="R111" i="3"/>
  <c r="E111" i="3"/>
  <c r="T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T103" i="3" s="1"/>
  <c r="U102" i="3"/>
  <c r="T102" i="3"/>
  <c r="S102" i="3"/>
  <c r="R102" i="3"/>
  <c r="E102" i="3"/>
  <c r="S101" i="3"/>
  <c r="R101" i="3"/>
  <c r="E101" i="3"/>
  <c r="U101" i="3" s="1"/>
  <c r="U100" i="3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M97" i="3"/>
  <c r="S97" i="3" s="1"/>
  <c r="L97" i="3"/>
  <c r="R97" i="3" s="1"/>
  <c r="K97" i="3"/>
  <c r="K114" i="3" s="1"/>
  <c r="J97" i="3"/>
  <c r="J114" i="3" s="1"/>
  <c r="I97" i="3"/>
  <c r="H97" i="3"/>
  <c r="H114" i="3" s="1"/>
  <c r="G97" i="3"/>
  <c r="F97" i="3"/>
  <c r="D97" i="3"/>
  <c r="D114" i="3" s="1"/>
  <c r="C97" i="3"/>
  <c r="B97" i="3"/>
  <c r="O115" i="4"/>
  <c r="M115" i="4"/>
  <c r="S115" i="4" s="1"/>
  <c r="K115" i="4"/>
  <c r="J115" i="4"/>
  <c r="I115" i="4"/>
  <c r="H115" i="4"/>
  <c r="F115" i="4"/>
  <c r="D115" i="4"/>
  <c r="B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U100" i="4" s="1"/>
  <c r="S99" i="4"/>
  <c r="R99" i="4"/>
  <c r="E99" i="4"/>
  <c r="S98" i="4"/>
  <c r="R98" i="4"/>
  <c r="E98" i="4"/>
  <c r="U98" i="4" s="1"/>
  <c r="S97" i="4"/>
  <c r="M97" i="4"/>
  <c r="L97" i="4"/>
  <c r="R97" i="4" s="1"/>
  <c r="K97" i="4"/>
  <c r="K114" i="4" s="1"/>
  <c r="J97" i="4"/>
  <c r="J114" i="4" s="1"/>
  <c r="I97" i="4"/>
  <c r="I114" i="4" s="1"/>
  <c r="H97" i="4"/>
  <c r="G97" i="4"/>
  <c r="F97" i="4"/>
  <c r="F114" i="4" s="1"/>
  <c r="D97" i="4"/>
  <c r="D114" i="4" s="1"/>
  <c r="C97" i="4"/>
  <c r="C114" i="4" s="1"/>
  <c r="B97" i="4"/>
  <c r="B114" i="4" s="1"/>
  <c r="L115" i="5"/>
  <c r="R115" i="5" s="1"/>
  <c r="I115" i="5"/>
  <c r="F115" i="5"/>
  <c r="D115" i="5"/>
  <c r="N114" i="5"/>
  <c r="U113" i="5"/>
  <c r="T113" i="5"/>
  <c r="S113" i="5"/>
  <c r="R113" i="5"/>
  <c r="S112" i="5"/>
  <c r="R112" i="5"/>
  <c r="E112" i="5"/>
  <c r="U112" i="5" s="1"/>
  <c r="S111" i="5"/>
  <c r="R111" i="5"/>
  <c r="E111" i="5"/>
  <c r="T111" i="5" s="1"/>
  <c r="S110" i="5"/>
  <c r="R110" i="5"/>
  <c r="E110" i="5"/>
  <c r="U110" i="5" s="1"/>
  <c r="S109" i="5"/>
  <c r="R109" i="5"/>
  <c r="E109" i="5"/>
  <c r="T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U103" i="5"/>
  <c r="S103" i="5"/>
  <c r="R103" i="5"/>
  <c r="E103" i="5"/>
  <c r="T103" i="5" s="1"/>
  <c r="S102" i="5"/>
  <c r="R102" i="5"/>
  <c r="E102" i="5"/>
  <c r="U102" i="5" s="1"/>
  <c r="S101" i="5"/>
  <c r="R101" i="5"/>
  <c r="E101" i="5"/>
  <c r="T101" i="5" s="1"/>
  <c r="S100" i="5"/>
  <c r="R100" i="5"/>
  <c r="E100" i="5"/>
  <c r="T100" i="5" s="1"/>
  <c r="S99" i="5"/>
  <c r="R99" i="5"/>
  <c r="E99" i="5"/>
  <c r="U99" i="5" s="1"/>
  <c r="S98" i="5"/>
  <c r="R98" i="5"/>
  <c r="E98" i="5"/>
  <c r="T98" i="5" s="1"/>
  <c r="M97" i="5"/>
  <c r="L97" i="5"/>
  <c r="K97" i="5"/>
  <c r="J97" i="5"/>
  <c r="I97" i="5"/>
  <c r="I114" i="5" s="1"/>
  <c r="H97" i="5"/>
  <c r="H114" i="5" s="1"/>
  <c r="G97" i="5"/>
  <c r="G114" i="5" s="1"/>
  <c r="F97" i="5"/>
  <c r="F114" i="5" s="1"/>
  <c r="D97" i="5"/>
  <c r="D114" i="5" s="1"/>
  <c r="C97" i="5"/>
  <c r="C114" i="5" s="1"/>
  <c r="B97" i="5"/>
  <c r="O115" i="6"/>
  <c r="N115" i="6"/>
  <c r="M115" i="6"/>
  <c r="S115" i="6" s="1"/>
  <c r="L115" i="6"/>
  <c r="R115" i="6" s="1"/>
  <c r="I115" i="6"/>
  <c r="H115" i="6"/>
  <c r="G115" i="6"/>
  <c r="F115" i="6"/>
  <c r="D115" i="6"/>
  <c r="O114" i="6"/>
  <c r="U113" i="6"/>
  <c r="T113" i="6"/>
  <c r="S113" i="6"/>
  <c r="R113" i="6"/>
  <c r="S112" i="6"/>
  <c r="R112" i="6"/>
  <c r="E112" i="6"/>
  <c r="U112" i="6" s="1"/>
  <c r="S111" i="6"/>
  <c r="R111" i="6"/>
  <c r="E111" i="6"/>
  <c r="T111" i="6" s="1"/>
  <c r="T110" i="6"/>
  <c r="S110" i="6"/>
  <c r="R110" i="6"/>
  <c r="E110" i="6"/>
  <c r="U110" i="6" s="1"/>
  <c r="S109" i="6"/>
  <c r="R109" i="6"/>
  <c r="E109" i="6"/>
  <c r="T109" i="6" s="1"/>
  <c r="T108" i="6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T100" i="6" s="1"/>
  <c r="S99" i="6"/>
  <c r="R99" i="6"/>
  <c r="E99" i="6"/>
  <c r="U99" i="6" s="1"/>
  <c r="S98" i="6"/>
  <c r="R98" i="6"/>
  <c r="E98" i="6"/>
  <c r="U98" i="6" s="1"/>
  <c r="M97" i="6"/>
  <c r="M114" i="6" s="1"/>
  <c r="S114" i="6" s="1"/>
  <c r="L97" i="6"/>
  <c r="L114" i="6" s="1"/>
  <c r="R114" i="6" s="1"/>
  <c r="K97" i="6"/>
  <c r="J97" i="6"/>
  <c r="J114" i="6" s="1"/>
  <c r="I97" i="6"/>
  <c r="I114" i="6" s="1"/>
  <c r="H97" i="6"/>
  <c r="H114" i="6" s="1"/>
  <c r="G97" i="6"/>
  <c r="F97" i="6"/>
  <c r="D97" i="6"/>
  <c r="D114" i="6" s="1"/>
  <c r="C97" i="6"/>
  <c r="B97" i="6"/>
  <c r="B114" i="6" s="1"/>
  <c r="N115" i="7"/>
  <c r="M115" i="7"/>
  <c r="S115" i="7" s="1"/>
  <c r="L115" i="7"/>
  <c r="R115" i="7" s="1"/>
  <c r="K115" i="7"/>
  <c r="J115" i="7"/>
  <c r="I115" i="7"/>
  <c r="H115" i="7"/>
  <c r="G115" i="7"/>
  <c r="F115" i="7"/>
  <c r="D115" i="7"/>
  <c r="C115" i="7"/>
  <c r="B115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U111" i="7" s="1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T105" i="7"/>
  <c r="S105" i="7"/>
  <c r="R105" i="7"/>
  <c r="E105" i="7"/>
  <c r="U105" i="7" s="1"/>
  <c r="S104" i="7"/>
  <c r="R104" i="7"/>
  <c r="E104" i="7"/>
  <c r="T104" i="7" s="1"/>
  <c r="U103" i="7"/>
  <c r="S103" i="7"/>
  <c r="R103" i="7"/>
  <c r="E103" i="7"/>
  <c r="T103" i="7" s="1"/>
  <c r="S102" i="7"/>
  <c r="R102" i="7"/>
  <c r="E102" i="7"/>
  <c r="U102" i="7" s="1"/>
  <c r="S101" i="7"/>
  <c r="R101" i="7"/>
  <c r="E101" i="7"/>
  <c r="S100" i="7"/>
  <c r="R100" i="7"/>
  <c r="E100" i="7"/>
  <c r="U100" i="7" s="1"/>
  <c r="S99" i="7"/>
  <c r="R99" i="7"/>
  <c r="E99" i="7"/>
  <c r="U99" i="7" s="1"/>
  <c r="U98" i="7"/>
  <c r="S98" i="7"/>
  <c r="R98" i="7"/>
  <c r="E98" i="7"/>
  <c r="T98" i="7" s="1"/>
  <c r="M97" i="7"/>
  <c r="M114" i="7" s="1"/>
  <c r="S114" i="7" s="1"/>
  <c r="L97" i="7"/>
  <c r="L114" i="7" s="1"/>
  <c r="R114" i="7" s="1"/>
  <c r="K97" i="7"/>
  <c r="J97" i="7"/>
  <c r="J114" i="7" s="1"/>
  <c r="I97" i="7"/>
  <c r="H97" i="7"/>
  <c r="H114" i="7" s="1"/>
  <c r="G97" i="7"/>
  <c r="F97" i="7"/>
  <c r="F114" i="7" s="1"/>
  <c r="D97" i="7"/>
  <c r="D114" i="7" s="1"/>
  <c r="C97" i="7"/>
  <c r="C114" i="7" s="1"/>
  <c r="B97" i="7"/>
  <c r="B114" i="7" s="1"/>
  <c r="N115" i="8"/>
  <c r="M115" i="8"/>
  <c r="S115" i="8" s="1"/>
  <c r="L115" i="8"/>
  <c r="R115" i="8" s="1"/>
  <c r="K115" i="8"/>
  <c r="I115" i="8"/>
  <c r="H115" i="8"/>
  <c r="G115" i="8"/>
  <c r="C115" i="8"/>
  <c r="B115" i="8"/>
  <c r="U113" i="8"/>
  <c r="T113" i="8"/>
  <c r="S113" i="8"/>
  <c r="R113" i="8"/>
  <c r="S112" i="8"/>
  <c r="R112" i="8"/>
  <c r="E112" i="8"/>
  <c r="U112" i="8" s="1"/>
  <c r="S111" i="8"/>
  <c r="R111" i="8"/>
  <c r="E111" i="8"/>
  <c r="U111" i="8" s="1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U107" i="8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T101" i="8" s="1"/>
  <c r="S100" i="8"/>
  <c r="R100" i="8"/>
  <c r="E100" i="8"/>
  <c r="T100" i="8" s="1"/>
  <c r="S99" i="8"/>
  <c r="R99" i="8"/>
  <c r="E99" i="8"/>
  <c r="T99" i="8" s="1"/>
  <c r="S98" i="8"/>
  <c r="R98" i="8"/>
  <c r="E98" i="8"/>
  <c r="U98" i="8" s="1"/>
  <c r="M97" i="8"/>
  <c r="S97" i="8" s="1"/>
  <c r="L97" i="8"/>
  <c r="K97" i="8"/>
  <c r="K114" i="8" s="1"/>
  <c r="J97" i="8"/>
  <c r="I97" i="8"/>
  <c r="I114" i="8" s="1"/>
  <c r="H97" i="8"/>
  <c r="H114" i="8" s="1"/>
  <c r="G97" i="8"/>
  <c r="G114" i="8" s="1"/>
  <c r="F97" i="8"/>
  <c r="F114" i="8" s="1"/>
  <c r="D97" i="8"/>
  <c r="D114" i="8" s="1"/>
  <c r="C97" i="8"/>
  <c r="C114" i="8" s="1"/>
  <c r="B97" i="8"/>
  <c r="B114" i="8" s="1"/>
  <c r="N115" i="9"/>
  <c r="M115" i="9"/>
  <c r="S115" i="9" s="1"/>
  <c r="J115" i="9"/>
  <c r="I115" i="9"/>
  <c r="O114" i="9"/>
  <c r="N114" i="9"/>
  <c r="U113" i="9"/>
  <c r="T113" i="9"/>
  <c r="S113" i="9"/>
  <c r="R113" i="9"/>
  <c r="U112" i="9"/>
  <c r="S112" i="9"/>
  <c r="R112" i="9"/>
  <c r="E112" i="9"/>
  <c r="T112" i="9" s="1"/>
  <c r="S111" i="9"/>
  <c r="R111" i="9"/>
  <c r="E111" i="9"/>
  <c r="U111" i="9" s="1"/>
  <c r="S110" i="9"/>
  <c r="R110" i="9"/>
  <c r="E110" i="9"/>
  <c r="T110" i="9" s="1"/>
  <c r="S109" i="9"/>
  <c r="R109" i="9"/>
  <c r="E109" i="9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S101" i="9"/>
  <c r="R101" i="9"/>
  <c r="E101" i="9"/>
  <c r="U101" i="9" s="1"/>
  <c r="S100" i="9"/>
  <c r="R100" i="9"/>
  <c r="E100" i="9"/>
  <c r="U100" i="9" s="1"/>
  <c r="T99" i="9"/>
  <c r="S99" i="9"/>
  <c r="R99" i="9"/>
  <c r="E99" i="9"/>
  <c r="U99" i="9" s="1"/>
  <c r="S98" i="9"/>
  <c r="R98" i="9"/>
  <c r="E98" i="9"/>
  <c r="U98" i="9" s="1"/>
  <c r="M97" i="9"/>
  <c r="S97" i="9" s="1"/>
  <c r="L97" i="9"/>
  <c r="R97" i="9" s="1"/>
  <c r="K97" i="9"/>
  <c r="J97" i="9"/>
  <c r="J114" i="9" s="1"/>
  <c r="I97" i="9"/>
  <c r="H97" i="9"/>
  <c r="G97" i="9"/>
  <c r="F97" i="9"/>
  <c r="F114" i="9" s="1"/>
  <c r="D97" i="9"/>
  <c r="C97" i="9"/>
  <c r="C114" i="9" s="1"/>
  <c r="B97" i="9"/>
  <c r="M115" i="1"/>
  <c r="S115" i="1" s="1"/>
  <c r="K115" i="1"/>
  <c r="J115" i="1"/>
  <c r="H115" i="1"/>
  <c r="D115" i="1"/>
  <c r="B115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M97" i="1"/>
  <c r="S97" i="1" s="1"/>
  <c r="L97" i="1"/>
  <c r="R97" i="1" s="1"/>
  <c r="K97" i="1"/>
  <c r="K114" i="1" s="1"/>
  <c r="J97" i="1"/>
  <c r="J114" i="1" s="1"/>
  <c r="I97" i="1"/>
  <c r="I114" i="1" s="1"/>
  <c r="H97" i="1"/>
  <c r="H114" i="1" s="1"/>
  <c r="G97" i="1"/>
  <c r="G114" i="1" s="1"/>
  <c r="F97" i="1"/>
  <c r="F114" i="1" s="1"/>
  <c r="D97" i="1"/>
  <c r="D114" i="1" s="1"/>
  <c r="C97" i="1"/>
  <c r="B97" i="1"/>
  <c r="B114" i="1" s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E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9"/>
  <c r="R96" i="9"/>
  <c r="Q96" i="9"/>
  <c r="P96" i="9"/>
  <c r="E96" i="9"/>
  <c r="U96" i="9" s="1"/>
  <c r="S95" i="9"/>
  <c r="R95" i="9"/>
  <c r="Q95" i="9"/>
  <c r="P95" i="9"/>
  <c r="E95" i="9"/>
  <c r="T95" i="9" s="1"/>
  <c r="S94" i="9"/>
  <c r="R94" i="9"/>
  <c r="Q94" i="9"/>
  <c r="P94" i="9"/>
  <c r="E94" i="9"/>
  <c r="U94" i="9" s="1"/>
  <c r="S93" i="9"/>
  <c r="R93" i="9"/>
  <c r="Q93" i="9"/>
  <c r="P93" i="9"/>
  <c r="E93" i="9"/>
  <c r="U93" i="9" s="1"/>
  <c r="S92" i="9"/>
  <c r="R92" i="9"/>
  <c r="Q92" i="9"/>
  <c r="P92" i="9"/>
  <c r="E92" i="9"/>
  <c r="U92" i="9" s="1"/>
  <c r="U91" i="9"/>
  <c r="S91" i="9"/>
  <c r="R91" i="9"/>
  <c r="Q91" i="9"/>
  <c r="P91" i="9"/>
  <c r="E91" i="9"/>
  <c r="T91" i="9" s="1"/>
  <c r="S90" i="9"/>
  <c r="R90" i="9"/>
  <c r="Q90" i="9"/>
  <c r="P90" i="9"/>
  <c r="E90" i="9"/>
  <c r="S89" i="9"/>
  <c r="R89" i="9"/>
  <c r="Q89" i="9"/>
  <c r="P89" i="9"/>
  <c r="E89" i="9"/>
  <c r="U89" i="9" s="1"/>
  <c r="S88" i="9"/>
  <c r="R88" i="9"/>
  <c r="Q88" i="9"/>
  <c r="P88" i="9"/>
  <c r="E88" i="9"/>
  <c r="U88" i="9" s="1"/>
  <c r="O75" i="9"/>
  <c r="N75" i="9"/>
  <c r="M75" i="9"/>
  <c r="L75" i="9"/>
  <c r="K75" i="9"/>
  <c r="J75" i="9"/>
  <c r="I75" i="9"/>
  <c r="H75" i="9"/>
  <c r="R75" i="9" s="1"/>
  <c r="G75" i="9"/>
  <c r="F75" i="9"/>
  <c r="C75" i="9"/>
  <c r="B75" i="9"/>
  <c r="O74" i="9"/>
  <c r="N74" i="9"/>
  <c r="M74" i="9"/>
  <c r="L74" i="9"/>
  <c r="K74" i="9"/>
  <c r="J74" i="9"/>
  <c r="I74" i="9"/>
  <c r="S74" i="9" s="1"/>
  <c r="H74" i="9"/>
  <c r="R74" i="9" s="1"/>
  <c r="G74" i="9"/>
  <c r="F74" i="9"/>
  <c r="C74" i="9"/>
  <c r="B74" i="9"/>
  <c r="O73" i="9"/>
  <c r="N73" i="9"/>
  <c r="M73" i="9"/>
  <c r="L73" i="9"/>
  <c r="K73" i="9"/>
  <c r="J73" i="9"/>
  <c r="I73" i="9"/>
  <c r="S73" i="9" s="1"/>
  <c r="H73" i="9"/>
  <c r="R73" i="9" s="1"/>
  <c r="G73" i="9"/>
  <c r="F73" i="9"/>
  <c r="C73" i="9"/>
  <c r="B73" i="9"/>
  <c r="E73" i="9" s="1"/>
  <c r="T72" i="9"/>
  <c r="S72" i="9"/>
  <c r="R72" i="9"/>
  <c r="Q72" i="9"/>
  <c r="P72" i="9"/>
  <c r="E72" i="9"/>
  <c r="U72" i="9" s="1"/>
  <c r="S71" i="9"/>
  <c r="R71" i="9"/>
  <c r="Q71" i="9"/>
  <c r="P71" i="9"/>
  <c r="E71" i="9"/>
  <c r="U74" i="9" s="1"/>
  <c r="O69" i="9"/>
  <c r="N69" i="9"/>
  <c r="M69" i="9"/>
  <c r="L69" i="9"/>
  <c r="K69" i="9"/>
  <c r="J69" i="9"/>
  <c r="I69" i="9"/>
  <c r="H69" i="9"/>
  <c r="R69" i="9" s="1"/>
  <c r="G69" i="9"/>
  <c r="F69" i="9"/>
  <c r="C69" i="9"/>
  <c r="B69" i="9"/>
  <c r="O68" i="9"/>
  <c r="N68" i="9"/>
  <c r="M68" i="9"/>
  <c r="L68" i="9"/>
  <c r="K68" i="9"/>
  <c r="J68" i="9"/>
  <c r="I68" i="9"/>
  <c r="H68" i="9"/>
  <c r="G68" i="9"/>
  <c r="F68" i="9"/>
  <c r="C68" i="9"/>
  <c r="B68" i="9"/>
  <c r="E68" i="9" s="1"/>
  <c r="S67" i="9"/>
  <c r="R67" i="9"/>
  <c r="Q67" i="9"/>
  <c r="P67" i="9"/>
  <c r="E67" i="9"/>
  <c r="S66" i="9"/>
  <c r="R66" i="9"/>
  <c r="Q66" i="9"/>
  <c r="P66" i="9"/>
  <c r="E66" i="9"/>
  <c r="S65" i="9"/>
  <c r="R65" i="9"/>
  <c r="Q65" i="9"/>
  <c r="P65" i="9"/>
  <c r="E65" i="9"/>
  <c r="U65" i="9" s="1"/>
  <c r="U64" i="9"/>
  <c r="S64" i="9"/>
  <c r="R64" i="9"/>
  <c r="Q64" i="9"/>
  <c r="P64" i="9"/>
  <c r="E64" i="9"/>
  <c r="T64" i="9" s="1"/>
  <c r="S63" i="9"/>
  <c r="R63" i="9"/>
  <c r="Q63" i="9"/>
  <c r="P63" i="9"/>
  <c r="E63" i="9"/>
  <c r="T63" i="9" s="1"/>
  <c r="O61" i="9"/>
  <c r="N61" i="9"/>
  <c r="M61" i="9"/>
  <c r="L61" i="9"/>
  <c r="K61" i="9"/>
  <c r="J61" i="9"/>
  <c r="I61" i="9"/>
  <c r="S61" i="9" s="1"/>
  <c r="H61" i="9"/>
  <c r="C61" i="9"/>
  <c r="B61" i="9"/>
  <c r="U60" i="9"/>
  <c r="S60" i="9"/>
  <c r="R60" i="9"/>
  <c r="Q60" i="9"/>
  <c r="P60" i="9"/>
  <c r="E60" i="9"/>
  <c r="T60" i="9" s="1"/>
  <c r="S59" i="9"/>
  <c r="R59" i="9"/>
  <c r="Q59" i="9"/>
  <c r="P59" i="9"/>
  <c r="E59" i="9"/>
  <c r="S58" i="9"/>
  <c r="R58" i="9"/>
  <c r="Q58" i="9"/>
  <c r="P58" i="9"/>
  <c r="E58" i="9"/>
  <c r="U58" i="9" s="1"/>
  <c r="S57" i="9"/>
  <c r="R57" i="9"/>
  <c r="Q57" i="9"/>
  <c r="P57" i="9"/>
  <c r="E57" i="9"/>
  <c r="O55" i="9"/>
  <c r="N55" i="9"/>
  <c r="M55" i="9"/>
  <c r="L55" i="9"/>
  <c r="K55" i="9"/>
  <c r="J55" i="9"/>
  <c r="I55" i="9"/>
  <c r="S55" i="9" s="1"/>
  <c r="H55" i="9"/>
  <c r="R55" i="9" s="1"/>
  <c r="G55" i="9"/>
  <c r="F55" i="9"/>
  <c r="C55" i="9"/>
  <c r="B55" i="9"/>
  <c r="S54" i="9"/>
  <c r="R54" i="9"/>
  <c r="Q54" i="9"/>
  <c r="P54" i="9"/>
  <c r="E54" i="9"/>
  <c r="S53" i="9"/>
  <c r="R53" i="9"/>
  <c r="Q53" i="9"/>
  <c r="P53" i="9"/>
  <c r="E53" i="9"/>
  <c r="U53" i="9" s="1"/>
  <c r="S52" i="9"/>
  <c r="R52" i="9"/>
  <c r="Q52" i="9"/>
  <c r="P52" i="9"/>
  <c r="E52" i="9"/>
  <c r="T52" i="9" s="1"/>
  <c r="S51" i="9"/>
  <c r="R51" i="9"/>
  <c r="Q51" i="9"/>
  <c r="P51" i="9"/>
  <c r="E51" i="9"/>
  <c r="U51" i="9" s="1"/>
  <c r="S50" i="9"/>
  <c r="R50" i="9"/>
  <c r="Q50" i="9"/>
  <c r="P50" i="9"/>
  <c r="E50" i="9"/>
  <c r="T50" i="9" s="1"/>
  <c r="S49" i="9"/>
  <c r="R49" i="9"/>
  <c r="Q49" i="9"/>
  <c r="P49" i="9"/>
  <c r="E49" i="9"/>
  <c r="U49" i="9" s="1"/>
  <c r="T48" i="9"/>
  <c r="S48" i="9"/>
  <c r="R48" i="9"/>
  <c r="Q48" i="9"/>
  <c r="P48" i="9"/>
  <c r="E48" i="9"/>
  <c r="U48" i="9" s="1"/>
  <c r="S47" i="9"/>
  <c r="R47" i="9"/>
  <c r="Q47" i="9"/>
  <c r="P47" i="9"/>
  <c r="E47" i="9"/>
  <c r="T46" i="9"/>
  <c r="S46" i="9"/>
  <c r="R46" i="9"/>
  <c r="Q46" i="9"/>
  <c r="P46" i="9"/>
  <c r="E46" i="9"/>
  <c r="U46" i="9" s="1"/>
  <c r="U45" i="9"/>
  <c r="S45" i="9"/>
  <c r="R45" i="9"/>
  <c r="Q45" i="9"/>
  <c r="P45" i="9"/>
  <c r="E45" i="9"/>
  <c r="T45" i="9" s="1"/>
  <c r="S44" i="9"/>
  <c r="R44" i="9"/>
  <c r="Q44" i="9"/>
  <c r="P44" i="9"/>
  <c r="E44" i="9"/>
  <c r="U44" i="9" s="1"/>
  <c r="O42" i="9"/>
  <c r="N42" i="9"/>
  <c r="M42" i="9"/>
  <c r="L42" i="9"/>
  <c r="K42" i="9"/>
  <c r="J42" i="9"/>
  <c r="I42" i="9"/>
  <c r="S42" i="9" s="1"/>
  <c r="H42" i="9"/>
  <c r="R42" i="9" s="1"/>
  <c r="G42" i="9"/>
  <c r="F42" i="9"/>
  <c r="C42" i="9"/>
  <c r="B42" i="9"/>
  <c r="U41" i="9"/>
  <c r="T41" i="9"/>
  <c r="S41" i="9"/>
  <c r="R41" i="9"/>
  <c r="Q41" i="9"/>
  <c r="P41" i="9"/>
  <c r="E41" i="9"/>
  <c r="S40" i="9"/>
  <c r="R40" i="9"/>
  <c r="Q40" i="9"/>
  <c r="P40" i="9"/>
  <c r="E40" i="9"/>
  <c r="S39" i="9"/>
  <c r="R39" i="9"/>
  <c r="Q39" i="9"/>
  <c r="P39" i="9"/>
  <c r="E39" i="9"/>
  <c r="U39" i="9" s="1"/>
  <c r="S38" i="9"/>
  <c r="R38" i="9"/>
  <c r="Q38" i="9"/>
  <c r="P38" i="9"/>
  <c r="E38" i="9"/>
  <c r="U37" i="9"/>
  <c r="T37" i="9"/>
  <c r="S37" i="9"/>
  <c r="R37" i="9"/>
  <c r="Q37" i="9"/>
  <c r="P37" i="9"/>
  <c r="E37" i="9"/>
  <c r="O35" i="9"/>
  <c r="N35" i="9"/>
  <c r="M35" i="9"/>
  <c r="L35" i="9"/>
  <c r="K35" i="9"/>
  <c r="J35" i="9"/>
  <c r="I35" i="9"/>
  <c r="Q35" i="9" s="1"/>
  <c r="H35" i="9"/>
  <c r="P35" i="9" s="1"/>
  <c r="G35" i="9"/>
  <c r="F35" i="9"/>
  <c r="C35" i="9"/>
  <c r="B35" i="9"/>
  <c r="E35" i="9" s="1"/>
  <c r="S34" i="9"/>
  <c r="R34" i="9"/>
  <c r="Q34" i="9"/>
  <c r="U34" i="9" s="1"/>
  <c r="P34" i="9"/>
  <c r="E34" i="9"/>
  <c r="O32" i="9"/>
  <c r="N32" i="9"/>
  <c r="M32" i="9"/>
  <c r="L32" i="9"/>
  <c r="K32" i="9"/>
  <c r="J32" i="9"/>
  <c r="I32" i="9"/>
  <c r="H32" i="9"/>
  <c r="G32" i="9"/>
  <c r="F32" i="9"/>
  <c r="C32" i="9"/>
  <c r="B32" i="9"/>
  <c r="U31" i="9"/>
  <c r="S31" i="9"/>
  <c r="R31" i="9"/>
  <c r="Q31" i="9"/>
  <c r="P31" i="9"/>
  <c r="E31" i="9"/>
  <c r="T31" i="9" s="1"/>
  <c r="T30" i="9"/>
  <c r="S30" i="9"/>
  <c r="R30" i="9"/>
  <c r="Q30" i="9"/>
  <c r="P30" i="9"/>
  <c r="E30" i="9"/>
  <c r="U29" i="9"/>
  <c r="S29" i="9"/>
  <c r="R29" i="9"/>
  <c r="Q29" i="9"/>
  <c r="P29" i="9"/>
  <c r="E29" i="9"/>
  <c r="T29" i="9" s="1"/>
  <c r="T28" i="9"/>
  <c r="S28" i="9"/>
  <c r="R28" i="9"/>
  <c r="Q28" i="9"/>
  <c r="P28" i="9"/>
  <c r="E28" i="9"/>
  <c r="U28" i="9" s="1"/>
  <c r="O26" i="9"/>
  <c r="N26" i="9"/>
  <c r="M26" i="9"/>
  <c r="L26" i="9"/>
  <c r="K26" i="9"/>
  <c r="J26" i="9"/>
  <c r="I26" i="9"/>
  <c r="S26" i="9" s="1"/>
  <c r="H26" i="9"/>
  <c r="G26" i="9"/>
  <c r="F26" i="9"/>
  <c r="C26" i="9"/>
  <c r="B26" i="9"/>
  <c r="S25" i="9"/>
  <c r="R25" i="9"/>
  <c r="Q25" i="9"/>
  <c r="P25" i="9"/>
  <c r="E25" i="9"/>
  <c r="U25" i="9" s="1"/>
  <c r="U24" i="9"/>
  <c r="S24" i="9"/>
  <c r="R24" i="9"/>
  <c r="Q24" i="9"/>
  <c r="P24" i="9"/>
  <c r="E24" i="9"/>
  <c r="T24" i="9" s="1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T21" i="9" s="1"/>
  <c r="U20" i="9"/>
  <c r="S20" i="9"/>
  <c r="R20" i="9"/>
  <c r="Q20" i="9"/>
  <c r="P20" i="9"/>
  <c r="E20" i="9"/>
  <c r="T20" i="9" s="1"/>
  <c r="S19" i="9"/>
  <c r="R19" i="9"/>
  <c r="Q19" i="9"/>
  <c r="P19" i="9"/>
  <c r="E19" i="9"/>
  <c r="U19" i="9" s="1"/>
  <c r="O17" i="9"/>
  <c r="N17" i="9"/>
  <c r="M17" i="9"/>
  <c r="L17" i="9"/>
  <c r="K17" i="9"/>
  <c r="J17" i="9"/>
  <c r="R17" i="9" s="1"/>
  <c r="I17" i="9"/>
  <c r="S17" i="9" s="1"/>
  <c r="H17" i="9"/>
  <c r="G17" i="9"/>
  <c r="F17" i="9"/>
  <c r="C17" i="9"/>
  <c r="B17" i="9"/>
  <c r="E17" i="9" s="1"/>
  <c r="S16" i="9"/>
  <c r="R16" i="9"/>
  <c r="Q16" i="9"/>
  <c r="P16" i="9"/>
  <c r="E16" i="9"/>
  <c r="U16" i="9" s="1"/>
  <c r="U15" i="9"/>
  <c r="T15" i="9"/>
  <c r="S15" i="9"/>
  <c r="R15" i="9"/>
  <c r="Q15" i="9"/>
  <c r="P15" i="9"/>
  <c r="E15" i="9"/>
  <c r="S14" i="9"/>
  <c r="R14" i="9"/>
  <c r="Q14" i="9"/>
  <c r="P14" i="9"/>
  <c r="E14" i="9"/>
  <c r="U14" i="9" s="1"/>
  <c r="S13" i="9"/>
  <c r="R13" i="9"/>
  <c r="Q13" i="9"/>
  <c r="P13" i="9"/>
  <c r="E13" i="9"/>
  <c r="T13" i="9" s="1"/>
  <c r="S12" i="9"/>
  <c r="R12" i="9"/>
  <c r="Q12" i="9"/>
  <c r="P12" i="9"/>
  <c r="E12" i="9"/>
  <c r="U12" i="9" s="1"/>
  <c r="S11" i="9"/>
  <c r="R11" i="9"/>
  <c r="Q11" i="9"/>
  <c r="P11" i="9"/>
  <c r="E11" i="9"/>
  <c r="S10" i="9"/>
  <c r="R10" i="9"/>
  <c r="Q10" i="9"/>
  <c r="P10" i="9"/>
  <c r="E10" i="9"/>
  <c r="T10" i="9" s="1"/>
  <c r="S9" i="9"/>
  <c r="R9" i="9"/>
  <c r="Q9" i="9"/>
  <c r="P9" i="9"/>
  <c r="E9" i="9"/>
  <c r="S96" i="8"/>
  <c r="R96" i="8"/>
  <c r="Q96" i="8"/>
  <c r="P96" i="8"/>
  <c r="E96" i="8"/>
  <c r="U96" i="8" s="1"/>
  <c r="U95" i="8"/>
  <c r="S95" i="8"/>
  <c r="R95" i="8"/>
  <c r="Q95" i="8"/>
  <c r="P95" i="8"/>
  <c r="E95" i="8"/>
  <c r="T95" i="8" s="1"/>
  <c r="S94" i="8"/>
  <c r="R94" i="8"/>
  <c r="Q94" i="8"/>
  <c r="P94" i="8"/>
  <c r="E94" i="8"/>
  <c r="S93" i="8"/>
  <c r="R93" i="8"/>
  <c r="Q93" i="8"/>
  <c r="P93" i="8"/>
  <c r="E93" i="8"/>
  <c r="T93" i="8" s="1"/>
  <c r="S92" i="8"/>
  <c r="R92" i="8"/>
  <c r="Q92" i="8"/>
  <c r="P92" i="8"/>
  <c r="E92" i="8"/>
  <c r="U92" i="8" s="1"/>
  <c r="S91" i="8"/>
  <c r="R91" i="8"/>
  <c r="Q91" i="8"/>
  <c r="P91" i="8"/>
  <c r="E91" i="8"/>
  <c r="U91" i="8" s="1"/>
  <c r="S90" i="8"/>
  <c r="R90" i="8"/>
  <c r="Q90" i="8"/>
  <c r="P90" i="8"/>
  <c r="E90" i="8"/>
  <c r="T90" i="8" s="1"/>
  <c r="U89" i="8"/>
  <c r="S89" i="8"/>
  <c r="R89" i="8"/>
  <c r="Q89" i="8"/>
  <c r="P89" i="8"/>
  <c r="E89" i="8"/>
  <c r="T89" i="8" s="1"/>
  <c r="T88" i="8"/>
  <c r="S88" i="8"/>
  <c r="R88" i="8"/>
  <c r="Q88" i="8"/>
  <c r="P88" i="8"/>
  <c r="E88" i="8"/>
  <c r="U88" i="8" s="1"/>
  <c r="O75" i="8"/>
  <c r="N75" i="8"/>
  <c r="M75" i="8"/>
  <c r="L75" i="8"/>
  <c r="K75" i="8"/>
  <c r="J75" i="8"/>
  <c r="I75" i="8"/>
  <c r="H75" i="8"/>
  <c r="P75" i="8" s="1"/>
  <c r="G75" i="8"/>
  <c r="F75" i="8"/>
  <c r="C75" i="8"/>
  <c r="B75" i="8"/>
  <c r="S74" i="8"/>
  <c r="R74" i="8"/>
  <c r="O74" i="8"/>
  <c r="N74" i="8"/>
  <c r="M74" i="8"/>
  <c r="L74" i="8"/>
  <c r="K74" i="8"/>
  <c r="J74" i="8"/>
  <c r="I74" i="8"/>
  <c r="H74" i="8"/>
  <c r="G74" i="8"/>
  <c r="F74" i="8"/>
  <c r="C74" i="8"/>
  <c r="E74" i="8" s="1"/>
  <c r="B74" i="8"/>
  <c r="O73" i="8"/>
  <c r="N73" i="8"/>
  <c r="M73" i="8"/>
  <c r="L73" i="8"/>
  <c r="K73" i="8"/>
  <c r="J73" i="8"/>
  <c r="I73" i="8"/>
  <c r="H73" i="8"/>
  <c r="G73" i="8"/>
  <c r="F73" i="8"/>
  <c r="C73" i="8"/>
  <c r="B73" i="8"/>
  <c r="S72" i="8"/>
  <c r="R72" i="8"/>
  <c r="Q72" i="8"/>
  <c r="P72" i="8"/>
  <c r="E72" i="8"/>
  <c r="T72" i="8" s="1"/>
  <c r="S71" i="8"/>
  <c r="R71" i="8"/>
  <c r="Q71" i="8"/>
  <c r="P71" i="8"/>
  <c r="E71" i="8"/>
  <c r="T71" i="8" s="1"/>
  <c r="O69" i="8"/>
  <c r="N69" i="8"/>
  <c r="M69" i="8"/>
  <c r="L69" i="8"/>
  <c r="K69" i="8"/>
  <c r="S69" i="8" s="1"/>
  <c r="J69" i="8"/>
  <c r="I69" i="8"/>
  <c r="H69" i="8"/>
  <c r="G69" i="8"/>
  <c r="F69" i="8"/>
  <c r="C69" i="8"/>
  <c r="B69" i="8"/>
  <c r="O68" i="8"/>
  <c r="N68" i="8"/>
  <c r="M68" i="8"/>
  <c r="L68" i="8"/>
  <c r="K68" i="8"/>
  <c r="J68" i="8"/>
  <c r="I68" i="8"/>
  <c r="H68" i="8"/>
  <c r="G68" i="8"/>
  <c r="F68" i="8"/>
  <c r="C68" i="8"/>
  <c r="B68" i="8"/>
  <c r="E68" i="8" s="1"/>
  <c r="S67" i="8"/>
  <c r="R67" i="8"/>
  <c r="Q67" i="8"/>
  <c r="P67" i="8"/>
  <c r="E67" i="8"/>
  <c r="T67" i="8" s="1"/>
  <c r="U66" i="8"/>
  <c r="S66" i="8"/>
  <c r="R66" i="8"/>
  <c r="Q66" i="8"/>
  <c r="P66" i="8"/>
  <c r="E66" i="8"/>
  <c r="T66" i="8" s="1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U63" i="8" s="1"/>
  <c r="O61" i="8"/>
  <c r="N61" i="8"/>
  <c r="M61" i="8"/>
  <c r="L61" i="8"/>
  <c r="K61" i="8"/>
  <c r="J61" i="8"/>
  <c r="I61" i="8"/>
  <c r="S61" i="8" s="1"/>
  <c r="H61" i="8"/>
  <c r="C61" i="8"/>
  <c r="B61" i="8"/>
  <c r="E61" i="8" s="1"/>
  <c r="S60" i="8"/>
  <c r="R60" i="8"/>
  <c r="Q60" i="8"/>
  <c r="P60" i="8"/>
  <c r="E60" i="8"/>
  <c r="S59" i="8"/>
  <c r="R59" i="8"/>
  <c r="Q59" i="8"/>
  <c r="P59" i="8"/>
  <c r="E59" i="8"/>
  <c r="U59" i="8" s="1"/>
  <c r="S58" i="8"/>
  <c r="R58" i="8"/>
  <c r="Q58" i="8"/>
  <c r="P58" i="8"/>
  <c r="E58" i="8"/>
  <c r="T58" i="8" s="1"/>
  <c r="S57" i="8"/>
  <c r="R57" i="8"/>
  <c r="Q57" i="8"/>
  <c r="P57" i="8"/>
  <c r="E57" i="8"/>
  <c r="T57" i="8" s="1"/>
  <c r="O55" i="8"/>
  <c r="N55" i="8"/>
  <c r="M55" i="8"/>
  <c r="L55" i="8"/>
  <c r="K55" i="8"/>
  <c r="J55" i="8"/>
  <c r="I55" i="8"/>
  <c r="H55" i="8"/>
  <c r="G55" i="8"/>
  <c r="F55" i="8"/>
  <c r="C55" i="8"/>
  <c r="B55" i="8"/>
  <c r="E55" i="8" s="1"/>
  <c r="U54" i="8"/>
  <c r="S54" i="8"/>
  <c r="R54" i="8"/>
  <c r="Q54" i="8"/>
  <c r="P54" i="8"/>
  <c r="E54" i="8"/>
  <c r="T54" i="8" s="1"/>
  <c r="T53" i="8"/>
  <c r="S53" i="8"/>
  <c r="R53" i="8"/>
  <c r="Q53" i="8"/>
  <c r="P53" i="8"/>
  <c r="E53" i="8"/>
  <c r="U53" i="8" s="1"/>
  <c r="S52" i="8"/>
  <c r="R52" i="8"/>
  <c r="Q52" i="8"/>
  <c r="P52" i="8"/>
  <c r="E52" i="8"/>
  <c r="T52" i="8" s="1"/>
  <c r="U51" i="8"/>
  <c r="S51" i="8"/>
  <c r="R51" i="8"/>
  <c r="Q51" i="8"/>
  <c r="P51" i="8"/>
  <c r="E51" i="8"/>
  <c r="T51" i="8" s="1"/>
  <c r="U50" i="8"/>
  <c r="T50" i="8"/>
  <c r="S50" i="8"/>
  <c r="R50" i="8"/>
  <c r="Q50" i="8"/>
  <c r="P50" i="8"/>
  <c r="E50" i="8"/>
  <c r="S49" i="8"/>
  <c r="R49" i="8"/>
  <c r="Q49" i="8"/>
  <c r="P49" i="8"/>
  <c r="E49" i="8"/>
  <c r="T49" i="8" s="1"/>
  <c r="S48" i="8"/>
  <c r="R48" i="8"/>
  <c r="Q48" i="8"/>
  <c r="P48" i="8"/>
  <c r="E48" i="8"/>
  <c r="U48" i="8" s="1"/>
  <c r="S47" i="8"/>
  <c r="R47" i="8"/>
  <c r="Q47" i="8"/>
  <c r="P47" i="8"/>
  <c r="E47" i="8"/>
  <c r="T47" i="8" s="1"/>
  <c r="U46" i="8"/>
  <c r="S46" i="8"/>
  <c r="R46" i="8"/>
  <c r="Q46" i="8"/>
  <c r="P46" i="8"/>
  <c r="E46" i="8"/>
  <c r="T46" i="8" s="1"/>
  <c r="S45" i="8"/>
  <c r="R45" i="8"/>
  <c r="Q45" i="8"/>
  <c r="P45" i="8"/>
  <c r="E45" i="8"/>
  <c r="U45" i="8" s="1"/>
  <c r="S44" i="8"/>
  <c r="R44" i="8"/>
  <c r="Q44" i="8"/>
  <c r="P44" i="8"/>
  <c r="E44" i="8"/>
  <c r="T44" i="8" s="1"/>
  <c r="S42" i="8"/>
  <c r="O42" i="8"/>
  <c r="N42" i="8"/>
  <c r="M42" i="8"/>
  <c r="L42" i="8"/>
  <c r="K42" i="8"/>
  <c r="J42" i="8"/>
  <c r="I42" i="8"/>
  <c r="H42" i="8"/>
  <c r="R42" i="8" s="1"/>
  <c r="G42" i="8"/>
  <c r="F42" i="8"/>
  <c r="C42" i="8"/>
  <c r="B42" i="8"/>
  <c r="S41" i="8"/>
  <c r="R41" i="8"/>
  <c r="Q41" i="8"/>
  <c r="P41" i="8"/>
  <c r="E41" i="8"/>
  <c r="S40" i="8"/>
  <c r="R40" i="8"/>
  <c r="Q40" i="8"/>
  <c r="U40" i="8" s="1"/>
  <c r="P40" i="8"/>
  <c r="E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S37" i="8"/>
  <c r="R37" i="8"/>
  <c r="Q37" i="8"/>
  <c r="P37" i="8"/>
  <c r="E37" i="8"/>
  <c r="O35" i="8"/>
  <c r="N35" i="8"/>
  <c r="M35" i="8"/>
  <c r="L35" i="8"/>
  <c r="K35" i="8"/>
  <c r="J35" i="8"/>
  <c r="I35" i="8"/>
  <c r="H35" i="8"/>
  <c r="R35" i="8" s="1"/>
  <c r="G35" i="8"/>
  <c r="F35" i="8"/>
  <c r="C35" i="8"/>
  <c r="B35" i="8"/>
  <c r="S34" i="8"/>
  <c r="R34" i="8"/>
  <c r="Q34" i="8"/>
  <c r="P34" i="8"/>
  <c r="E34" i="8"/>
  <c r="U34" i="8" s="1"/>
  <c r="O32" i="8"/>
  <c r="N32" i="8"/>
  <c r="M32" i="8"/>
  <c r="L32" i="8"/>
  <c r="K32" i="8"/>
  <c r="J32" i="8"/>
  <c r="I32" i="8"/>
  <c r="H32" i="8"/>
  <c r="G32" i="8"/>
  <c r="F32" i="8"/>
  <c r="C32" i="8"/>
  <c r="B32" i="8"/>
  <c r="S31" i="8"/>
  <c r="R31" i="8"/>
  <c r="Q31" i="8"/>
  <c r="P31" i="8"/>
  <c r="E31" i="8"/>
  <c r="U31" i="8" s="1"/>
  <c r="S30" i="8"/>
  <c r="R30" i="8"/>
  <c r="Q30" i="8"/>
  <c r="P30" i="8"/>
  <c r="E30" i="8"/>
  <c r="T30" i="8" s="1"/>
  <c r="S29" i="8"/>
  <c r="R29" i="8"/>
  <c r="Q29" i="8"/>
  <c r="P29" i="8"/>
  <c r="E29" i="8"/>
  <c r="T29" i="8" s="1"/>
  <c r="S28" i="8"/>
  <c r="R28" i="8"/>
  <c r="Q28" i="8"/>
  <c r="P28" i="8"/>
  <c r="E28" i="8"/>
  <c r="U28" i="8" s="1"/>
  <c r="O26" i="8"/>
  <c r="N26" i="8"/>
  <c r="M26" i="8"/>
  <c r="L26" i="8"/>
  <c r="K26" i="8"/>
  <c r="J26" i="8"/>
  <c r="I26" i="8"/>
  <c r="S26" i="8" s="1"/>
  <c r="H26" i="8"/>
  <c r="G26" i="8"/>
  <c r="F26" i="8"/>
  <c r="C26" i="8"/>
  <c r="B26" i="8"/>
  <c r="S25" i="8"/>
  <c r="R25" i="8"/>
  <c r="Q25" i="8"/>
  <c r="P25" i="8"/>
  <c r="E25" i="8"/>
  <c r="U25" i="8" s="1"/>
  <c r="U24" i="8"/>
  <c r="S24" i="8"/>
  <c r="R24" i="8"/>
  <c r="Q24" i="8"/>
  <c r="P24" i="8"/>
  <c r="E24" i="8"/>
  <c r="T24" i="8" s="1"/>
  <c r="U23" i="8"/>
  <c r="T23" i="8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T19" i="8" s="1"/>
  <c r="O17" i="8"/>
  <c r="N17" i="8"/>
  <c r="M17" i="8"/>
  <c r="L17" i="8"/>
  <c r="K17" i="8"/>
  <c r="S17" i="8" s="1"/>
  <c r="J17" i="8"/>
  <c r="I17" i="8"/>
  <c r="H17" i="8"/>
  <c r="G17" i="8"/>
  <c r="F17" i="8"/>
  <c r="C17" i="8"/>
  <c r="B17" i="8"/>
  <c r="E17" i="8" s="1"/>
  <c r="S16" i="8"/>
  <c r="R16" i="8"/>
  <c r="Q16" i="8"/>
  <c r="P16" i="8"/>
  <c r="E16" i="8"/>
  <c r="T16" i="8" s="1"/>
  <c r="S15" i="8"/>
  <c r="R15" i="8"/>
  <c r="Q15" i="8"/>
  <c r="P15" i="8"/>
  <c r="E15" i="8"/>
  <c r="T15" i="8" s="1"/>
  <c r="S14" i="8"/>
  <c r="R14" i="8"/>
  <c r="Q14" i="8"/>
  <c r="P14" i="8"/>
  <c r="E14" i="8"/>
  <c r="U13" i="8"/>
  <c r="S13" i="8"/>
  <c r="R13" i="8"/>
  <c r="Q13" i="8"/>
  <c r="P13" i="8"/>
  <c r="E13" i="8"/>
  <c r="U12" i="8"/>
  <c r="S12" i="8"/>
  <c r="R12" i="8"/>
  <c r="Q12" i="8"/>
  <c r="P12" i="8"/>
  <c r="E12" i="8"/>
  <c r="T12" i="8" s="1"/>
  <c r="S11" i="8"/>
  <c r="R11" i="8"/>
  <c r="Q11" i="8"/>
  <c r="U11" i="8" s="1"/>
  <c r="P11" i="8"/>
  <c r="E11" i="8"/>
  <c r="T11" i="8" s="1"/>
  <c r="S10" i="8"/>
  <c r="R10" i="8"/>
  <c r="Q10" i="8"/>
  <c r="P10" i="8"/>
  <c r="E10" i="8"/>
  <c r="U10" i="8" s="1"/>
  <c r="S9" i="8"/>
  <c r="R9" i="8"/>
  <c r="Q9" i="8"/>
  <c r="P9" i="8"/>
  <c r="E9" i="8"/>
  <c r="S96" i="7"/>
  <c r="R96" i="7"/>
  <c r="Q96" i="7"/>
  <c r="P96" i="7"/>
  <c r="E96" i="7"/>
  <c r="T96" i="7" s="1"/>
  <c r="S95" i="7"/>
  <c r="R95" i="7"/>
  <c r="Q95" i="7"/>
  <c r="P95" i="7"/>
  <c r="E95" i="7"/>
  <c r="T95" i="7" s="1"/>
  <c r="S94" i="7"/>
  <c r="R94" i="7"/>
  <c r="Q94" i="7"/>
  <c r="P94" i="7"/>
  <c r="E94" i="7"/>
  <c r="U94" i="7" s="1"/>
  <c r="S93" i="7"/>
  <c r="R93" i="7"/>
  <c r="Q93" i="7"/>
  <c r="P93" i="7"/>
  <c r="E93" i="7"/>
  <c r="T93" i="7" s="1"/>
  <c r="U92" i="7"/>
  <c r="S92" i="7"/>
  <c r="R92" i="7"/>
  <c r="Q92" i="7"/>
  <c r="P92" i="7"/>
  <c r="E92" i="7"/>
  <c r="T92" i="7" s="1"/>
  <c r="S91" i="7"/>
  <c r="R91" i="7"/>
  <c r="Q91" i="7"/>
  <c r="P91" i="7"/>
  <c r="E91" i="7"/>
  <c r="S90" i="7"/>
  <c r="R90" i="7"/>
  <c r="Q90" i="7"/>
  <c r="P90" i="7"/>
  <c r="E90" i="7"/>
  <c r="T90" i="7" s="1"/>
  <c r="S89" i="7"/>
  <c r="R89" i="7"/>
  <c r="Q89" i="7"/>
  <c r="P89" i="7"/>
  <c r="E89" i="7"/>
  <c r="S88" i="7"/>
  <c r="R88" i="7"/>
  <c r="Q88" i="7"/>
  <c r="P88" i="7"/>
  <c r="E88" i="7"/>
  <c r="U88" i="7" s="1"/>
  <c r="O75" i="7"/>
  <c r="N75" i="7"/>
  <c r="M75" i="7"/>
  <c r="L75" i="7"/>
  <c r="K75" i="7"/>
  <c r="J75" i="7"/>
  <c r="I75" i="7"/>
  <c r="H75" i="7"/>
  <c r="G75" i="7"/>
  <c r="F75" i="7"/>
  <c r="C75" i="7"/>
  <c r="B75" i="7"/>
  <c r="O74" i="7"/>
  <c r="N74" i="7"/>
  <c r="M74" i="7"/>
  <c r="L74" i="7"/>
  <c r="K74" i="7"/>
  <c r="J74" i="7"/>
  <c r="I74" i="7"/>
  <c r="H74" i="7"/>
  <c r="R74" i="7" s="1"/>
  <c r="G74" i="7"/>
  <c r="F74" i="7"/>
  <c r="C74" i="7"/>
  <c r="E74" i="7" s="1"/>
  <c r="B74" i="7"/>
  <c r="O73" i="7"/>
  <c r="N73" i="7"/>
  <c r="M73" i="7"/>
  <c r="L73" i="7"/>
  <c r="K73" i="7"/>
  <c r="J73" i="7"/>
  <c r="I73" i="7"/>
  <c r="S73" i="7" s="1"/>
  <c r="H73" i="7"/>
  <c r="R73" i="7" s="1"/>
  <c r="G73" i="7"/>
  <c r="F73" i="7"/>
  <c r="E73" i="7"/>
  <c r="C73" i="7"/>
  <c r="B73" i="7"/>
  <c r="U72" i="7"/>
  <c r="S72" i="7"/>
  <c r="R72" i="7"/>
  <c r="Q72" i="7"/>
  <c r="P72" i="7"/>
  <c r="E72" i="7"/>
  <c r="T72" i="7" s="1"/>
  <c r="S71" i="7"/>
  <c r="R71" i="7"/>
  <c r="Q71" i="7"/>
  <c r="P71" i="7"/>
  <c r="E71" i="7"/>
  <c r="O69" i="7"/>
  <c r="N69" i="7"/>
  <c r="M69" i="7"/>
  <c r="L69" i="7"/>
  <c r="K69" i="7"/>
  <c r="J69" i="7"/>
  <c r="I69" i="7"/>
  <c r="H69" i="7"/>
  <c r="G69" i="7"/>
  <c r="F69" i="7"/>
  <c r="C69" i="7"/>
  <c r="B69" i="7"/>
  <c r="O68" i="7"/>
  <c r="N68" i="7"/>
  <c r="M68" i="7"/>
  <c r="L68" i="7"/>
  <c r="K68" i="7"/>
  <c r="J68" i="7"/>
  <c r="I68" i="7"/>
  <c r="H68" i="7"/>
  <c r="G68" i="7"/>
  <c r="F68" i="7"/>
  <c r="C68" i="7"/>
  <c r="B68" i="7"/>
  <c r="E68" i="7" s="1"/>
  <c r="S67" i="7"/>
  <c r="R67" i="7"/>
  <c r="Q67" i="7"/>
  <c r="P67" i="7"/>
  <c r="E67" i="7"/>
  <c r="U67" i="7" s="1"/>
  <c r="S66" i="7"/>
  <c r="R66" i="7"/>
  <c r="Q66" i="7"/>
  <c r="P66" i="7"/>
  <c r="E66" i="7"/>
  <c r="S65" i="7"/>
  <c r="R65" i="7"/>
  <c r="Q65" i="7"/>
  <c r="P65" i="7"/>
  <c r="E65" i="7"/>
  <c r="T65" i="7" s="1"/>
  <c r="S64" i="7"/>
  <c r="R64" i="7"/>
  <c r="Q64" i="7"/>
  <c r="P64" i="7"/>
  <c r="E64" i="7"/>
  <c r="T63" i="7"/>
  <c r="S63" i="7"/>
  <c r="R63" i="7"/>
  <c r="Q63" i="7"/>
  <c r="P63" i="7"/>
  <c r="E63" i="7"/>
  <c r="O61" i="7"/>
  <c r="N61" i="7"/>
  <c r="M61" i="7"/>
  <c r="L61" i="7"/>
  <c r="K61" i="7"/>
  <c r="J61" i="7"/>
  <c r="I61" i="7"/>
  <c r="S61" i="7" s="1"/>
  <c r="H61" i="7"/>
  <c r="C61" i="7"/>
  <c r="B61" i="7"/>
  <c r="S60" i="7"/>
  <c r="R60" i="7"/>
  <c r="Q60" i="7"/>
  <c r="P60" i="7"/>
  <c r="E60" i="7"/>
  <c r="U60" i="7" s="1"/>
  <c r="U59" i="7"/>
  <c r="T59" i="7"/>
  <c r="S59" i="7"/>
  <c r="R59" i="7"/>
  <c r="Q59" i="7"/>
  <c r="P59" i="7"/>
  <c r="E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S55" i="7" s="1"/>
  <c r="H55" i="7"/>
  <c r="R55" i="7" s="1"/>
  <c r="G55" i="7"/>
  <c r="F55" i="7"/>
  <c r="C55" i="7"/>
  <c r="B55" i="7"/>
  <c r="S54" i="7"/>
  <c r="R54" i="7"/>
  <c r="Q54" i="7"/>
  <c r="P54" i="7"/>
  <c r="E54" i="7"/>
  <c r="U54" i="7" s="1"/>
  <c r="S53" i="7"/>
  <c r="R53" i="7"/>
  <c r="Q53" i="7"/>
  <c r="P53" i="7"/>
  <c r="E53" i="7"/>
  <c r="T53" i="7" s="1"/>
  <c r="S52" i="7"/>
  <c r="R52" i="7"/>
  <c r="Q52" i="7"/>
  <c r="P52" i="7"/>
  <c r="E52" i="7"/>
  <c r="S51" i="7"/>
  <c r="R51" i="7"/>
  <c r="Q51" i="7"/>
  <c r="P51" i="7"/>
  <c r="E51" i="7"/>
  <c r="U51" i="7" s="1"/>
  <c r="U50" i="7"/>
  <c r="S50" i="7"/>
  <c r="R50" i="7"/>
  <c r="Q50" i="7"/>
  <c r="P50" i="7"/>
  <c r="E50" i="7"/>
  <c r="T50" i="7" s="1"/>
  <c r="T49" i="7"/>
  <c r="S49" i="7"/>
  <c r="R49" i="7"/>
  <c r="Q49" i="7"/>
  <c r="P49" i="7"/>
  <c r="E49" i="7"/>
  <c r="U49" i="7" s="1"/>
  <c r="S48" i="7"/>
  <c r="R48" i="7"/>
  <c r="Q48" i="7"/>
  <c r="P48" i="7"/>
  <c r="E48" i="7"/>
  <c r="T47" i="7"/>
  <c r="S47" i="7"/>
  <c r="R47" i="7"/>
  <c r="Q47" i="7"/>
  <c r="P47" i="7"/>
  <c r="E47" i="7"/>
  <c r="U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T44" i="7" s="1"/>
  <c r="O42" i="7"/>
  <c r="N42" i="7"/>
  <c r="M42" i="7"/>
  <c r="L42" i="7"/>
  <c r="K42" i="7"/>
  <c r="J42" i="7"/>
  <c r="I42" i="7"/>
  <c r="S42" i="7" s="1"/>
  <c r="H42" i="7"/>
  <c r="R42" i="7" s="1"/>
  <c r="G42" i="7"/>
  <c r="F42" i="7"/>
  <c r="C42" i="7"/>
  <c r="B42" i="7"/>
  <c r="S41" i="7"/>
  <c r="R41" i="7"/>
  <c r="Q41" i="7"/>
  <c r="P41" i="7"/>
  <c r="E41" i="7"/>
  <c r="S40" i="7"/>
  <c r="R40" i="7"/>
  <c r="Q40" i="7"/>
  <c r="P40" i="7"/>
  <c r="E40" i="7"/>
  <c r="U40" i="7" s="1"/>
  <c r="U39" i="7"/>
  <c r="S39" i="7"/>
  <c r="R39" i="7"/>
  <c r="Q39" i="7"/>
  <c r="P39" i="7"/>
  <c r="E39" i="7"/>
  <c r="T39" i="7" s="1"/>
  <c r="S38" i="7"/>
  <c r="R38" i="7"/>
  <c r="Q38" i="7"/>
  <c r="U38" i="7" s="1"/>
  <c r="P38" i="7"/>
  <c r="T38" i="7" s="1"/>
  <c r="E38" i="7"/>
  <c r="S37" i="7"/>
  <c r="R37" i="7"/>
  <c r="Q37" i="7"/>
  <c r="P37" i="7"/>
  <c r="E37" i="7"/>
  <c r="O35" i="7"/>
  <c r="N35" i="7"/>
  <c r="M35" i="7"/>
  <c r="L35" i="7"/>
  <c r="K35" i="7"/>
  <c r="J35" i="7"/>
  <c r="I35" i="7"/>
  <c r="S35" i="7" s="1"/>
  <c r="H35" i="7"/>
  <c r="G35" i="7"/>
  <c r="F35" i="7"/>
  <c r="C35" i="7"/>
  <c r="B35" i="7"/>
  <c r="E35" i="7" s="1"/>
  <c r="S34" i="7"/>
  <c r="R34" i="7"/>
  <c r="Q34" i="7"/>
  <c r="P34" i="7"/>
  <c r="E34" i="7"/>
  <c r="T34" i="7" s="1"/>
  <c r="O32" i="7"/>
  <c r="N32" i="7"/>
  <c r="M32" i="7"/>
  <c r="L32" i="7"/>
  <c r="K32" i="7"/>
  <c r="J32" i="7"/>
  <c r="I32" i="7"/>
  <c r="H32" i="7"/>
  <c r="G32" i="7"/>
  <c r="F32" i="7"/>
  <c r="C32" i="7"/>
  <c r="B32" i="7"/>
  <c r="U31" i="7"/>
  <c r="T31" i="7"/>
  <c r="S31" i="7"/>
  <c r="R31" i="7"/>
  <c r="Q31" i="7"/>
  <c r="P31" i="7"/>
  <c r="E31" i="7"/>
  <c r="S30" i="7"/>
  <c r="R30" i="7"/>
  <c r="Q30" i="7"/>
  <c r="P30" i="7"/>
  <c r="T30" i="7" s="1"/>
  <c r="E30" i="7"/>
  <c r="S29" i="7"/>
  <c r="R29" i="7"/>
  <c r="Q29" i="7"/>
  <c r="P29" i="7"/>
  <c r="E29" i="7"/>
  <c r="U29" i="7" s="1"/>
  <c r="S28" i="7"/>
  <c r="R28" i="7"/>
  <c r="Q28" i="7"/>
  <c r="P28" i="7"/>
  <c r="E28" i="7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B26" i="7"/>
  <c r="E26" i="7" s="1"/>
  <c r="S25" i="7"/>
  <c r="R25" i="7"/>
  <c r="Q25" i="7"/>
  <c r="P25" i="7"/>
  <c r="E25" i="7"/>
  <c r="U24" i="7"/>
  <c r="S24" i="7"/>
  <c r="R24" i="7"/>
  <c r="Q24" i="7"/>
  <c r="P24" i="7"/>
  <c r="E24" i="7"/>
  <c r="T24" i="7" s="1"/>
  <c r="S23" i="7"/>
  <c r="R23" i="7"/>
  <c r="Q23" i="7"/>
  <c r="P23" i="7"/>
  <c r="E23" i="7"/>
  <c r="S22" i="7"/>
  <c r="R22" i="7"/>
  <c r="Q22" i="7"/>
  <c r="P22" i="7"/>
  <c r="E22" i="7"/>
  <c r="U22" i="7" s="1"/>
  <c r="U21" i="7"/>
  <c r="T21" i="7"/>
  <c r="S21" i="7"/>
  <c r="R21" i="7"/>
  <c r="Q21" i="7"/>
  <c r="P21" i="7"/>
  <c r="E21" i="7"/>
  <c r="S20" i="7"/>
  <c r="R20" i="7"/>
  <c r="Q20" i="7"/>
  <c r="P20" i="7"/>
  <c r="E20" i="7"/>
  <c r="T19" i="7"/>
  <c r="S19" i="7"/>
  <c r="R19" i="7"/>
  <c r="Q19" i="7"/>
  <c r="P19" i="7"/>
  <c r="E19" i="7"/>
  <c r="U19" i="7" s="1"/>
  <c r="O17" i="7"/>
  <c r="N17" i="7"/>
  <c r="M17" i="7"/>
  <c r="L17" i="7"/>
  <c r="K17" i="7"/>
  <c r="J17" i="7"/>
  <c r="I17" i="7"/>
  <c r="S17" i="7" s="1"/>
  <c r="H17" i="7"/>
  <c r="G17" i="7"/>
  <c r="F17" i="7"/>
  <c r="E17" i="7"/>
  <c r="C17" i="7"/>
  <c r="B17" i="7"/>
  <c r="T16" i="7"/>
  <c r="S16" i="7"/>
  <c r="R16" i="7"/>
  <c r="Q16" i="7"/>
  <c r="P16" i="7"/>
  <c r="E16" i="7"/>
  <c r="U16" i="7" s="1"/>
  <c r="S15" i="7"/>
  <c r="R15" i="7"/>
  <c r="Q15" i="7"/>
  <c r="P15" i="7"/>
  <c r="E15" i="7"/>
  <c r="U15" i="7" s="1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U12" i="7" s="1"/>
  <c r="S11" i="7"/>
  <c r="R11" i="7"/>
  <c r="Q11" i="7"/>
  <c r="P11" i="7"/>
  <c r="E11" i="7"/>
  <c r="T11" i="7" s="1"/>
  <c r="U10" i="7"/>
  <c r="S10" i="7"/>
  <c r="R10" i="7"/>
  <c r="Q10" i="7"/>
  <c r="P10" i="7"/>
  <c r="E10" i="7"/>
  <c r="T10" i="7" s="1"/>
  <c r="S9" i="7"/>
  <c r="R9" i="7"/>
  <c r="Q9" i="7"/>
  <c r="P9" i="7"/>
  <c r="E9" i="7"/>
  <c r="U9" i="7" s="1"/>
  <c r="U96" i="6"/>
  <c r="T96" i="6"/>
  <c r="S96" i="6"/>
  <c r="R96" i="6"/>
  <c r="Q96" i="6"/>
  <c r="P96" i="6"/>
  <c r="E96" i="6"/>
  <c r="T95" i="6"/>
  <c r="S95" i="6"/>
  <c r="R95" i="6"/>
  <c r="Q95" i="6"/>
  <c r="P95" i="6"/>
  <c r="E95" i="6"/>
  <c r="U95" i="6" s="1"/>
  <c r="S94" i="6"/>
  <c r="R94" i="6"/>
  <c r="Q94" i="6"/>
  <c r="P94" i="6"/>
  <c r="E94" i="6"/>
  <c r="S93" i="6"/>
  <c r="R93" i="6"/>
  <c r="Q93" i="6"/>
  <c r="P93" i="6"/>
  <c r="E93" i="6"/>
  <c r="T92" i="6"/>
  <c r="S92" i="6"/>
  <c r="R92" i="6"/>
  <c r="Q92" i="6"/>
  <c r="P92" i="6"/>
  <c r="E92" i="6"/>
  <c r="U92" i="6" s="1"/>
  <c r="U91" i="6"/>
  <c r="T91" i="6"/>
  <c r="S91" i="6"/>
  <c r="R91" i="6"/>
  <c r="Q91" i="6"/>
  <c r="P91" i="6"/>
  <c r="E91" i="6"/>
  <c r="S90" i="6"/>
  <c r="R90" i="6"/>
  <c r="Q90" i="6"/>
  <c r="P90" i="6"/>
  <c r="E90" i="6"/>
  <c r="S89" i="6"/>
  <c r="R89" i="6"/>
  <c r="Q89" i="6"/>
  <c r="P89" i="6"/>
  <c r="E89" i="6"/>
  <c r="T89" i="6" s="1"/>
  <c r="U88" i="6"/>
  <c r="T88" i="6"/>
  <c r="S88" i="6"/>
  <c r="R88" i="6"/>
  <c r="Q88" i="6"/>
  <c r="P88" i="6"/>
  <c r="E88" i="6"/>
  <c r="O75" i="6"/>
  <c r="N75" i="6"/>
  <c r="M75" i="6"/>
  <c r="L75" i="6"/>
  <c r="K75" i="6"/>
  <c r="J75" i="6"/>
  <c r="I75" i="6"/>
  <c r="H75" i="6"/>
  <c r="G75" i="6"/>
  <c r="F75" i="6"/>
  <c r="C75" i="6"/>
  <c r="B75" i="6"/>
  <c r="E75" i="6" s="1"/>
  <c r="S74" i="6"/>
  <c r="O74" i="6"/>
  <c r="N74" i="6"/>
  <c r="M74" i="6"/>
  <c r="L74" i="6"/>
  <c r="K74" i="6"/>
  <c r="J74" i="6"/>
  <c r="I74" i="6"/>
  <c r="H74" i="6"/>
  <c r="R74" i="6" s="1"/>
  <c r="G74" i="6"/>
  <c r="F74" i="6"/>
  <c r="C74" i="6"/>
  <c r="B74" i="6"/>
  <c r="O73" i="6"/>
  <c r="N73" i="6"/>
  <c r="M73" i="6"/>
  <c r="L73" i="6"/>
  <c r="K73" i="6"/>
  <c r="J73" i="6"/>
  <c r="I73" i="6"/>
  <c r="H73" i="6"/>
  <c r="R73" i="6" s="1"/>
  <c r="G73" i="6"/>
  <c r="F73" i="6"/>
  <c r="C73" i="6"/>
  <c r="B73" i="6"/>
  <c r="E73" i="6" s="1"/>
  <c r="S72" i="6"/>
  <c r="R72" i="6"/>
  <c r="Q72" i="6"/>
  <c r="P72" i="6"/>
  <c r="E72" i="6"/>
  <c r="T72" i="6" s="1"/>
  <c r="U71" i="6"/>
  <c r="S71" i="6"/>
  <c r="R71" i="6"/>
  <c r="Q71" i="6"/>
  <c r="P71" i="6"/>
  <c r="E71" i="6"/>
  <c r="T71" i="6" s="1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L68" i="6"/>
  <c r="K68" i="6"/>
  <c r="J68" i="6"/>
  <c r="I68" i="6"/>
  <c r="H68" i="6"/>
  <c r="G68" i="6"/>
  <c r="F68" i="6"/>
  <c r="C68" i="6"/>
  <c r="B68" i="6"/>
  <c r="U67" i="6"/>
  <c r="T67" i="6"/>
  <c r="S67" i="6"/>
  <c r="R67" i="6"/>
  <c r="Q67" i="6"/>
  <c r="P67" i="6"/>
  <c r="E67" i="6"/>
  <c r="U66" i="6"/>
  <c r="T66" i="6"/>
  <c r="S66" i="6"/>
  <c r="R66" i="6"/>
  <c r="Q66" i="6"/>
  <c r="P66" i="6"/>
  <c r="E66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S63" i="6"/>
  <c r="R63" i="6"/>
  <c r="Q63" i="6"/>
  <c r="P63" i="6"/>
  <c r="E63" i="6"/>
  <c r="O61" i="6"/>
  <c r="N61" i="6"/>
  <c r="M61" i="6"/>
  <c r="L61" i="6"/>
  <c r="K61" i="6"/>
  <c r="J61" i="6"/>
  <c r="I61" i="6"/>
  <c r="H61" i="6"/>
  <c r="R61" i="6" s="1"/>
  <c r="C61" i="6"/>
  <c r="E61" i="6" s="1"/>
  <c r="B61" i="6"/>
  <c r="S60" i="6"/>
  <c r="R60" i="6"/>
  <c r="Q60" i="6"/>
  <c r="P60" i="6"/>
  <c r="E60" i="6"/>
  <c r="S59" i="6"/>
  <c r="R59" i="6"/>
  <c r="Q59" i="6"/>
  <c r="P59" i="6"/>
  <c r="E59" i="6"/>
  <c r="U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O55" i="6"/>
  <c r="N55" i="6"/>
  <c r="M55" i="6"/>
  <c r="L55" i="6"/>
  <c r="K55" i="6"/>
  <c r="J55" i="6"/>
  <c r="I55" i="6"/>
  <c r="H55" i="6"/>
  <c r="G55" i="6"/>
  <c r="F55" i="6"/>
  <c r="C55" i="6"/>
  <c r="B55" i="6"/>
  <c r="S54" i="6"/>
  <c r="R54" i="6"/>
  <c r="Q54" i="6"/>
  <c r="P54" i="6"/>
  <c r="E54" i="6"/>
  <c r="U54" i="6" s="1"/>
  <c r="S53" i="6"/>
  <c r="R53" i="6"/>
  <c r="Q53" i="6"/>
  <c r="P53" i="6"/>
  <c r="E53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S47" i="6"/>
  <c r="R47" i="6"/>
  <c r="Q47" i="6"/>
  <c r="P47" i="6"/>
  <c r="E47" i="6"/>
  <c r="T47" i="6" s="1"/>
  <c r="U46" i="6"/>
  <c r="S46" i="6"/>
  <c r="R46" i="6"/>
  <c r="Q46" i="6"/>
  <c r="P46" i="6"/>
  <c r="E46" i="6"/>
  <c r="T46" i="6" s="1"/>
  <c r="S45" i="6"/>
  <c r="R45" i="6"/>
  <c r="Q45" i="6"/>
  <c r="P45" i="6"/>
  <c r="E45" i="6"/>
  <c r="U45" i="6" s="1"/>
  <c r="S44" i="6"/>
  <c r="R44" i="6"/>
  <c r="Q44" i="6"/>
  <c r="P44" i="6"/>
  <c r="E44" i="6"/>
  <c r="U44" i="6" s="1"/>
  <c r="O42" i="6"/>
  <c r="N42" i="6"/>
  <c r="M42" i="6"/>
  <c r="L42" i="6"/>
  <c r="K42" i="6"/>
  <c r="J42" i="6"/>
  <c r="I42" i="6"/>
  <c r="S42" i="6" s="1"/>
  <c r="H42" i="6"/>
  <c r="R42" i="6" s="1"/>
  <c r="G42" i="6"/>
  <c r="F42" i="6"/>
  <c r="C42" i="6"/>
  <c r="B42" i="6"/>
  <c r="E42" i="6" s="1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O35" i="6"/>
  <c r="N35" i="6"/>
  <c r="M35" i="6"/>
  <c r="L35" i="6"/>
  <c r="K35" i="6"/>
  <c r="J35" i="6"/>
  <c r="R35" i="6" s="1"/>
  <c r="I35" i="6"/>
  <c r="Q35" i="6" s="1"/>
  <c r="H35" i="6"/>
  <c r="G35" i="6"/>
  <c r="F35" i="6"/>
  <c r="C35" i="6"/>
  <c r="B35" i="6"/>
  <c r="E35" i="6" s="1"/>
  <c r="S34" i="6"/>
  <c r="R34" i="6"/>
  <c r="Q34" i="6"/>
  <c r="U34" i="6" s="1"/>
  <c r="P34" i="6"/>
  <c r="E34" i="6"/>
  <c r="T34" i="6" s="1"/>
  <c r="O32" i="6"/>
  <c r="N32" i="6"/>
  <c r="M32" i="6"/>
  <c r="L32" i="6"/>
  <c r="K32" i="6"/>
  <c r="J32" i="6"/>
  <c r="I32" i="6"/>
  <c r="H32" i="6"/>
  <c r="G32" i="6"/>
  <c r="F32" i="6"/>
  <c r="C32" i="6"/>
  <c r="B32" i="6"/>
  <c r="U31" i="6"/>
  <c r="S31" i="6"/>
  <c r="R31" i="6"/>
  <c r="Q31" i="6"/>
  <c r="P31" i="6"/>
  <c r="E31" i="6"/>
  <c r="T31" i="6" s="1"/>
  <c r="S30" i="6"/>
  <c r="R30" i="6"/>
  <c r="Q30" i="6"/>
  <c r="P30" i="6"/>
  <c r="E30" i="6"/>
  <c r="T30" i="6" s="1"/>
  <c r="T29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O26" i="6"/>
  <c r="N26" i="6"/>
  <c r="M26" i="6"/>
  <c r="L26" i="6"/>
  <c r="K26" i="6"/>
  <c r="J26" i="6"/>
  <c r="I26" i="6"/>
  <c r="S26" i="6" s="1"/>
  <c r="H26" i="6"/>
  <c r="G26" i="6"/>
  <c r="F26" i="6"/>
  <c r="C26" i="6"/>
  <c r="B26" i="6"/>
  <c r="S25" i="6"/>
  <c r="R25" i="6"/>
  <c r="Q25" i="6"/>
  <c r="P25" i="6"/>
  <c r="E25" i="6"/>
  <c r="T25" i="6" s="1"/>
  <c r="S24" i="6"/>
  <c r="R24" i="6"/>
  <c r="Q24" i="6"/>
  <c r="P24" i="6"/>
  <c r="E24" i="6"/>
  <c r="U24" i="6" s="1"/>
  <c r="U23" i="6"/>
  <c r="S23" i="6"/>
  <c r="R23" i="6"/>
  <c r="Q23" i="6"/>
  <c r="P23" i="6"/>
  <c r="E23" i="6"/>
  <c r="T23" i="6" s="1"/>
  <c r="S22" i="6"/>
  <c r="R22" i="6"/>
  <c r="Q22" i="6"/>
  <c r="P22" i="6"/>
  <c r="E22" i="6"/>
  <c r="T21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T19" i="6" s="1"/>
  <c r="O17" i="6"/>
  <c r="N17" i="6"/>
  <c r="M17" i="6"/>
  <c r="L17" i="6"/>
  <c r="K17" i="6"/>
  <c r="J17" i="6"/>
  <c r="I17" i="6"/>
  <c r="Q17" i="6" s="1"/>
  <c r="H17" i="6"/>
  <c r="P17" i="6" s="1"/>
  <c r="G17" i="6"/>
  <c r="F17" i="6"/>
  <c r="C17" i="6"/>
  <c r="B17" i="6"/>
  <c r="U16" i="6"/>
  <c r="S16" i="6"/>
  <c r="R16" i="6"/>
  <c r="Q16" i="6"/>
  <c r="P16" i="6"/>
  <c r="E16" i="6"/>
  <c r="T16" i="6" s="1"/>
  <c r="S15" i="6"/>
  <c r="R15" i="6"/>
  <c r="Q15" i="6"/>
  <c r="P15" i="6"/>
  <c r="E15" i="6"/>
  <c r="S14" i="6"/>
  <c r="R14" i="6"/>
  <c r="Q14" i="6"/>
  <c r="P14" i="6"/>
  <c r="E14" i="6"/>
  <c r="U14" i="6" s="1"/>
  <c r="T13" i="6"/>
  <c r="S13" i="6"/>
  <c r="R13" i="6"/>
  <c r="Q13" i="6"/>
  <c r="P13" i="6"/>
  <c r="E13" i="6"/>
  <c r="S12" i="6"/>
  <c r="R12" i="6"/>
  <c r="Q12" i="6"/>
  <c r="P12" i="6"/>
  <c r="E12" i="6"/>
  <c r="T12" i="6" s="1"/>
  <c r="S11" i="6"/>
  <c r="R11" i="6"/>
  <c r="Q11" i="6"/>
  <c r="P11" i="6"/>
  <c r="E11" i="6"/>
  <c r="T11" i="6" s="1"/>
  <c r="U10" i="6"/>
  <c r="S10" i="6"/>
  <c r="R10" i="6"/>
  <c r="Q10" i="6"/>
  <c r="P10" i="6"/>
  <c r="E10" i="6"/>
  <c r="T9" i="6"/>
  <c r="S9" i="6"/>
  <c r="R9" i="6"/>
  <c r="Q9" i="6"/>
  <c r="P9" i="6"/>
  <c r="E9" i="6"/>
  <c r="U9" i="6" s="1"/>
  <c r="S96" i="5"/>
  <c r="R96" i="5"/>
  <c r="Q96" i="5"/>
  <c r="P96" i="5"/>
  <c r="E96" i="5"/>
  <c r="U96" i="5" s="1"/>
  <c r="S95" i="5"/>
  <c r="R95" i="5"/>
  <c r="Q95" i="5"/>
  <c r="P95" i="5"/>
  <c r="E95" i="5"/>
  <c r="T95" i="5" s="1"/>
  <c r="S94" i="5"/>
  <c r="R94" i="5"/>
  <c r="Q94" i="5"/>
  <c r="P94" i="5"/>
  <c r="E94" i="5"/>
  <c r="U94" i="5" s="1"/>
  <c r="S93" i="5"/>
  <c r="R93" i="5"/>
  <c r="Q93" i="5"/>
  <c r="P93" i="5"/>
  <c r="E93" i="5"/>
  <c r="U93" i="5" s="1"/>
  <c r="S92" i="5"/>
  <c r="R92" i="5"/>
  <c r="Q92" i="5"/>
  <c r="P92" i="5"/>
  <c r="E92" i="5"/>
  <c r="T92" i="5" s="1"/>
  <c r="S91" i="5"/>
  <c r="R91" i="5"/>
  <c r="Q91" i="5"/>
  <c r="P91" i="5"/>
  <c r="E91" i="5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U88" i="5" s="1"/>
  <c r="O75" i="5"/>
  <c r="N75" i="5"/>
  <c r="M75" i="5"/>
  <c r="L75" i="5"/>
  <c r="K75" i="5"/>
  <c r="J75" i="5"/>
  <c r="I75" i="5"/>
  <c r="H75" i="5"/>
  <c r="G75" i="5"/>
  <c r="F75" i="5"/>
  <c r="C75" i="5"/>
  <c r="B75" i="5"/>
  <c r="E75" i="5" s="1"/>
  <c r="O74" i="5"/>
  <c r="N74" i="5"/>
  <c r="M74" i="5"/>
  <c r="L74" i="5"/>
  <c r="K74" i="5"/>
  <c r="J74" i="5"/>
  <c r="I74" i="5"/>
  <c r="H74" i="5"/>
  <c r="R74" i="5" s="1"/>
  <c r="G74" i="5"/>
  <c r="F74" i="5"/>
  <c r="C74" i="5"/>
  <c r="B74" i="5"/>
  <c r="E74" i="5" s="1"/>
  <c r="O73" i="5"/>
  <c r="N73" i="5"/>
  <c r="M73" i="5"/>
  <c r="L73" i="5"/>
  <c r="K73" i="5"/>
  <c r="J73" i="5"/>
  <c r="I73" i="5"/>
  <c r="S73" i="5" s="1"/>
  <c r="H73" i="5"/>
  <c r="R73" i="5" s="1"/>
  <c r="G73" i="5"/>
  <c r="F73" i="5"/>
  <c r="C73" i="5"/>
  <c r="E73" i="5" s="1"/>
  <c r="B73" i="5"/>
  <c r="S72" i="5"/>
  <c r="R72" i="5"/>
  <c r="Q72" i="5"/>
  <c r="P72" i="5"/>
  <c r="E72" i="5"/>
  <c r="U72" i="5" s="1"/>
  <c r="S71" i="5"/>
  <c r="R71" i="5"/>
  <c r="Q71" i="5"/>
  <c r="P71" i="5"/>
  <c r="E71" i="5"/>
  <c r="U71" i="5" s="1"/>
  <c r="O69" i="5"/>
  <c r="N69" i="5"/>
  <c r="M69" i="5"/>
  <c r="L69" i="5"/>
  <c r="K69" i="5"/>
  <c r="J69" i="5"/>
  <c r="I69" i="5"/>
  <c r="H69" i="5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G68" i="5"/>
  <c r="F68" i="5"/>
  <c r="C68" i="5"/>
  <c r="E68" i="5" s="1"/>
  <c r="B68" i="5"/>
  <c r="T67" i="5"/>
  <c r="S67" i="5"/>
  <c r="R67" i="5"/>
  <c r="Q67" i="5"/>
  <c r="P67" i="5"/>
  <c r="E67" i="5"/>
  <c r="S66" i="5"/>
  <c r="R66" i="5"/>
  <c r="Q66" i="5"/>
  <c r="P66" i="5"/>
  <c r="E66" i="5"/>
  <c r="U66" i="5" s="1"/>
  <c r="S65" i="5"/>
  <c r="R65" i="5"/>
  <c r="Q65" i="5"/>
  <c r="P65" i="5"/>
  <c r="E65" i="5"/>
  <c r="T65" i="5" s="1"/>
  <c r="S64" i="5"/>
  <c r="R64" i="5"/>
  <c r="Q64" i="5"/>
  <c r="P64" i="5"/>
  <c r="E64" i="5"/>
  <c r="U64" i="5" s="1"/>
  <c r="S63" i="5"/>
  <c r="R63" i="5"/>
  <c r="Q63" i="5"/>
  <c r="P63" i="5"/>
  <c r="E63" i="5"/>
  <c r="T63" i="5" s="1"/>
  <c r="O61" i="5"/>
  <c r="N61" i="5"/>
  <c r="M61" i="5"/>
  <c r="L61" i="5"/>
  <c r="K61" i="5"/>
  <c r="J61" i="5"/>
  <c r="I61" i="5"/>
  <c r="S61" i="5" s="1"/>
  <c r="H61" i="5"/>
  <c r="R61" i="5" s="1"/>
  <c r="C61" i="5"/>
  <c r="B61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S57" i="5"/>
  <c r="R57" i="5"/>
  <c r="Q57" i="5"/>
  <c r="P57" i="5"/>
  <c r="E57" i="5"/>
  <c r="U57" i="5" s="1"/>
  <c r="S55" i="5"/>
  <c r="O55" i="5"/>
  <c r="N55" i="5"/>
  <c r="M55" i="5"/>
  <c r="L55" i="5"/>
  <c r="K55" i="5"/>
  <c r="J55" i="5"/>
  <c r="I55" i="5"/>
  <c r="H55" i="5"/>
  <c r="R55" i="5" s="1"/>
  <c r="G55" i="5"/>
  <c r="F55" i="5"/>
  <c r="C55" i="5"/>
  <c r="B55" i="5"/>
  <c r="E55" i="5" s="1"/>
  <c r="S54" i="5"/>
  <c r="R54" i="5"/>
  <c r="Q54" i="5"/>
  <c r="P54" i="5"/>
  <c r="E54" i="5"/>
  <c r="U54" i="5" s="1"/>
  <c r="S53" i="5"/>
  <c r="R53" i="5"/>
  <c r="Q53" i="5"/>
  <c r="P53" i="5"/>
  <c r="E53" i="5"/>
  <c r="S52" i="5"/>
  <c r="R52" i="5"/>
  <c r="Q52" i="5"/>
  <c r="P52" i="5"/>
  <c r="E52" i="5"/>
  <c r="U52" i="5" s="1"/>
  <c r="T51" i="5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U48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S44" i="5"/>
  <c r="R44" i="5"/>
  <c r="Q44" i="5"/>
  <c r="P44" i="5"/>
  <c r="E44" i="5"/>
  <c r="U44" i="5" s="1"/>
  <c r="O42" i="5"/>
  <c r="N42" i="5"/>
  <c r="M42" i="5"/>
  <c r="L42" i="5"/>
  <c r="K42" i="5"/>
  <c r="J42" i="5"/>
  <c r="I42" i="5"/>
  <c r="H42" i="5"/>
  <c r="G42" i="5"/>
  <c r="F42" i="5"/>
  <c r="C42" i="5"/>
  <c r="B42" i="5"/>
  <c r="E42" i="5" s="1"/>
  <c r="S41" i="5"/>
  <c r="R41" i="5"/>
  <c r="Q41" i="5"/>
  <c r="P41" i="5"/>
  <c r="E41" i="5"/>
  <c r="U41" i="5" s="1"/>
  <c r="S40" i="5"/>
  <c r="R40" i="5"/>
  <c r="Q40" i="5"/>
  <c r="P40" i="5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T38" i="5" s="1"/>
  <c r="S37" i="5"/>
  <c r="R37" i="5"/>
  <c r="Q37" i="5"/>
  <c r="P37" i="5"/>
  <c r="E37" i="5"/>
  <c r="U37" i="5" s="1"/>
  <c r="O35" i="5"/>
  <c r="N35" i="5"/>
  <c r="M35" i="5"/>
  <c r="L35" i="5"/>
  <c r="K35" i="5"/>
  <c r="J35" i="5"/>
  <c r="I35" i="5"/>
  <c r="H35" i="5"/>
  <c r="G35" i="5"/>
  <c r="F35" i="5"/>
  <c r="C35" i="5"/>
  <c r="E35" i="5" s="1"/>
  <c r="B35" i="5"/>
  <c r="S34" i="5"/>
  <c r="R34" i="5"/>
  <c r="Q34" i="5"/>
  <c r="P34" i="5"/>
  <c r="E34" i="5"/>
  <c r="O32" i="5"/>
  <c r="N32" i="5"/>
  <c r="M32" i="5"/>
  <c r="L32" i="5"/>
  <c r="K32" i="5"/>
  <c r="J32" i="5"/>
  <c r="I32" i="5"/>
  <c r="H32" i="5"/>
  <c r="G32" i="5"/>
  <c r="F32" i="5"/>
  <c r="E32" i="5"/>
  <c r="C32" i="5"/>
  <c r="B32" i="5"/>
  <c r="S31" i="5"/>
  <c r="R31" i="5"/>
  <c r="Q31" i="5"/>
  <c r="P31" i="5"/>
  <c r="E31" i="5"/>
  <c r="T30" i="5"/>
  <c r="S30" i="5"/>
  <c r="R30" i="5"/>
  <c r="Q30" i="5"/>
  <c r="P30" i="5"/>
  <c r="E30" i="5"/>
  <c r="U30" i="5" s="1"/>
  <c r="S29" i="5"/>
  <c r="R29" i="5"/>
  <c r="Q29" i="5"/>
  <c r="P29" i="5"/>
  <c r="E29" i="5"/>
  <c r="U29" i="5" s="1"/>
  <c r="S28" i="5"/>
  <c r="R28" i="5"/>
  <c r="Q28" i="5"/>
  <c r="P28" i="5"/>
  <c r="E28" i="5"/>
  <c r="O26" i="5"/>
  <c r="N26" i="5"/>
  <c r="M26" i="5"/>
  <c r="L26" i="5"/>
  <c r="K26" i="5"/>
  <c r="J26" i="5"/>
  <c r="I26" i="5"/>
  <c r="H26" i="5"/>
  <c r="G26" i="5"/>
  <c r="F26" i="5"/>
  <c r="C26" i="5"/>
  <c r="B26" i="5"/>
  <c r="S25" i="5"/>
  <c r="R25" i="5"/>
  <c r="Q25" i="5"/>
  <c r="P25" i="5"/>
  <c r="E25" i="5"/>
  <c r="U25" i="5" s="1"/>
  <c r="U24" i="5"/>
  <c r="S24" i="5"/>
  <c r="R24" i="5"/>
  <c r="Q24" i="5"/>
  <c r="P24" i="5"/>
  <c r="E24" i="5"/>
  <c r="T24" i="5" s="1"/>
  <c r="S23" i="5"/>
  <c r="R23" i="5"/>
  <c r="Q23" i="5"/>
  <c r="P23" i="5"/>
  <c r="E23" i="5"/>
  <c r="S22" i="5"/>
  <c r="R22" i="5"/>
  <c r="Q22" i="5"/>
  <c r="P22" i="5"/>
  <c r="E22" i="5"/>
  <c r="U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T20" i="5" s="1"/>
  <c r="S19" i="5"/>
  <c r="R19" i="5"/>
  <c r="Q19" i="5"/>
  <c r="P19" i="5"/>
  <c r="E19" i="5"/>
  <c r="O17" i="5"/>
  <c r="N17" i="5"/>
  <c r="M17" i="5"/>
  <c r="L17" i="5"/>
  <c r="K17" i="5"/>
  <c r="J17" i="5"/>
  <c r="I17" i="5"/>
  <c r="S17" i="5" s="1"/>
  <c r="H17" i="5"/>
  <c r="G17" i="5"/>
  <c r="F17" i="5"/>
  <c r="C17" i="5"/>
  <c r="B17" i="5"/>
  <c r="E17" i="5" s="1"/>
  <c r="S16" i="5"/>
  <c r="R16" i="5"/>
  <c r="Q16" i="5"/>
  <c r="P16" i="5"/>
  <c r="E16" i="5"/>
  <c r="U16" i="5" s="1"/>
  <c r="S15" i="5"/>
  <c r="R15" i="5"/>
  <c r="Q15" i="5"/>
  <c r="P15" i="5"/>
  <c r="E15" i="5"/>
  <c r="U15" i="5" s="1"/>
  <c r="U14" i="5"/>
  <c r="T14" i="5"/>
  <c r="S14" i="5"/>
  <c r="R14" i="5"/>
  <c r="Q14" i="5"/>
  <c r="P14" i="5"/>
  <c r="E14" i="5"/>
  <c r="S13" i="5"/>
  <c r="R13" i="5"/>
  <c r="Q13" i="5"/>
  <c r="U13" i="5" s="1"/>
  <c r="P13" i="5"/>
  <c r="T13" i="5" s="1"/>
  <c r="E13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U10" i="5" s="1"/>
  <c r="P10" i="5"/>
  <c r="E10" i="5"/>
  <c r="T10" i="5" s="1"/>
  <c r="U9" i="5"/>
  <c r="S9" i="5"/>
  <c r="R9" i="5"/>
  <c r="Q9" i="5"/>
  <c r="P9" i="5"/>
  <c r="E9" i="5"/>
  <c r="T9" i="5" s="1"/>
  <c r="S96" i="4"/>
  <c r="R96" i="4"/>
  <c r="Q96" i="4"/>
  <c r="P96" i="4"/>
  <c r="E96" i="4"/>
  <c r="S95" i="4"/>
  <c r="R95" i="4"/>
  <c r="Q95" i="4"/>
  <c r="P95" i="4"/>
  <c r="E95" i="4"/>
  <c r="U95" i="4" s="1"/>
  <c r="U94" i="4"/>
  <c r="T94" i="4"/>
  <c r="S94" i="4"/>
  <c r="R94" i="4"/>
  <c r="Q94" i="4"/>
  <c r="P94" i="4"/>
  <c r="E94" i="4"/>
  <c r="S93" i="4"/>
  <c r="R93" i="4"/>
  <c r="Q93" i="4"/>
  <c r="P93" i="4"/>
  <c r="E93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S89" i="4"/>
  <c r="R89" i="4"/>
  <c r="Q89" i="4"/>
  <c r="P89" i="4"/>
  <c r="E89" i="4"/>
  <c r="T89" i="4" s="1"/>
  <c r="S88" i="4"/>
  <c r="R88" i="4"/>
  <c r="Q88" i="4"/>
  <c r="P88" i="4"/>
  <c r="E88" i="4"/>
  <c r="U88" i="4" s="1"/>
  <c r="O75" i="4"/>
  <c r="N75" i="4"/>
  <c r="M75" i="4"/>
  <c r="L75" i="4"/>
  <c r="K75" i="4"/>
  <c r="J75" i="4"/>
  <c r="I75" i="4"/>
  <c r="H75" i="4"/>
  <c r="G75" i="4"/>
  <c r="F75" i="4"/>
  <c r="C75" i="4"/>
  <c r="B75" i="4"/>
  <c r="O74" i="4"/>
  <c r="N74" i="4"/>
  <c r="M74" i="4"/>
  <c r="L74" i="4"/>
  <c r="K74" i="4"/>
  <c r="J74" i="4"/>
  <c r="I74" i="4"/>
  <c r="S74" i="4" s="1"/>
  <c r="H74" i="4"/>
  <c r="G74" i="4"/>
  <c r="F74" i="4"/>
  <c r="E74" i="4"/>
  <c r="C74" i="4"/>
  <c r="B74" i="4"/>
  <c r="O73" i="4"/>
  <c r="N73" i="4"/>
  <c r="M73" i="4"/>
  <c r="L73" i="4"/>
  <c r="K73" i="4"/>
  <c r="J73" i="4"/>
  <c r="I73" i="4"/>
  <c r="H73" i="4"/>
  <c r="G73" i="4"/>
  <c r="F73" i="4"/>
  <c r="C73" i="4"/>
  <c r="B73" i="4"/>
  <c r="S72" i="4"/>
  <c r="R72" i="4"/>
  <c r="Q72" i="4"/>
  <c r="P72" i="4"/>
  <c r="E72" i="4"/>
  <c r="T72" i="4" s="1"/>
  <c r="U71" i="4"/>
  <c r="S71" i="4"/>
  <c r="R71" i="4"/>
  <c r="Q71" i="4"/>
  <c r="P71" i="4"/>
  <c r="E71" i="4"/>
  <c r="T71" i="4" s="1"/>
  <c r="O69" i="4"/>
  <c r="N69" i="4"/>
  <c r="M69" i="4"/>
  <c r="L69" i="4"/>
  <c r="K69" i="4"/>
  <c r="J69" i="4"/>
  <c r="I69" i="4"/>
  <c r="H69" i="4"/>
  <c r="G69" i="4"/>
  <c r="F69" i="4"/>
  <c r="C69" i="4"/>
  <c r="B69" i="4"/>
  <c r="O68" i="4"/>
  <c r="N68" i="4"/>
  <c r="M68" i="4"/>
  <c r="L68" i="4"/>
  <c r="K68" i="4"/>
  <c r="S68" i="4" s="1"/>
  <c r="J68" i="4"/>
  <c r="I68" i="4"/>
  <c r="H68" i="4"/>
  <c r="G68" i="4"/>
  <c r="F68" i="4"/>
  <c r="C68" i="4"/>
  <c r="B68" i="4"/>
  <c r="S67" i="4"/>
  <c r="R67" i="4"/>
  <c r="Q67" i="4"/>
  <c r="P67" i="4"/>
  <c r="E67" i="4"/>
  <c r="U66" i="4"/>
  <c r="S66" i="4"/>
  <c r="R66" i="4"/>
  <c r="Q66" i="4"/>
  <c r="P66" i="4"/>
  <c r="E66" i="4"/>
  <c r="T66" i="4" s="1"/>
  <c r="S65" i="4"/>
  <c r="R65" i="4"/>
  <c r="Q65" i="4"/>
  <c r="P65" i="4"/>
  <c r="E65" i="4"/>
  <c r="U65" i="4" s="1"/>
  <c r="S64" i="4"/>
  <c r="R64" i="4"/>
  <c r="Q64" i="4"/>
  <c r="P64" i="4"/>
  <c r="E64" i="4"/>
  <c r="U64" i="4" s="1"/>
  <c r="T63" i="4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H61" i="4"/>
  <c r="C61" i="4"/>
  <c r="B61" i="4"/>
  <c r="E61" i="4" s="1"/>
  <c r="S60" i="4"/>
  <c r="R60" i="4"/>
  <c r="Q60" i="4"/>
  <c r="P60" i="4"/>
  <c r="E60" i="4"/>
  <c r="U60" i="4" s="1"/>
  <c r="S59" i="4"/>
  <c r="R59" i="4"/>
  <c r="Q59" i="4"/>
  <c r="P59" i="4"/>
  <c r="E59" i="4"/>
  <c r="S58" i="4"/>
  <c r="R58" i="4"/>
  <c r="Q58" i="4"/>
  <c r="P58" i="4"/>
  <c r="E58" i="4"/>
  <c r="T58" i="4" s="1"/>
  <c r="S57" i="4"/>
  <c r="R57" i="4"/>
  <c r="Q57" i="4"/>
  <c r="P57" i="4"/>
  <c r="E57" i="4"/>
  <c r="T57" i="4" s="1"/>
  <c r="O55" i="4"/>
  <c r="N55" i="4"/>
  <c r="M55" i="4"/>
  <c r="L55" i="4"/>
  <c r="K55" i="4"/>
  <c r="J55" i="4"/>
  <c r="I55" i="4"/>
  <c r="S55" i="4" s="1"/>
  <c r="H55" i="4"/>
  <c r="R55" i="4" s="1"/>
  <c r="G55" i="4"/>
  <c r="F55" i="4"/>
  <c r="C55" i="4"/>
  <c r="B55" i="4"/>
  <c r="E55" i="4" s="1"/>
  <c r="S54" i="4"/>
  <c r="R54" i="4"/>
  <c r="Q54" i="4"/>
  <c r="P54" i="4"/>
  <c r="E54" i="4"/>
  <c r="T54" i="4" s="1"/>
  <c r="T53" i="4"/>
  <c r="S53" i="4"/>
  <c r="R53" i="4"/>
  <c r="Q53" i="4"/>
  <c r="P53" i="4"/>
  <c r="E53" i="4"/>
  <c r="U53" i="4" s="1"/>
  <c r="S52" i="4"/>
  <c r="R52" i="4"/>
  <c r="Q52" i="4"/>
  <c r="P52" i="4"/>
  <c r="E52" i="4"/>
  <c r="U52" i="4" s="1"/>
  <c r="U51" i="4"/>
  <c r="S51" i="4"/>
  <c r="R51" i="4"/>
  <c r="Q51" i="4"/>
  <c r="P51" i="4"/>
  <c r="E51" i="4"/>
  <c r="T51" i="4" s="1"/>
  <c r="T50" i="4"/>
  <c r="S50" i="4"/>
  <c r="R50" i="4"/>
  <c r="Q50" i="4"/>
  <c r="P50" i="4"/>
  <c r="E50" i="4"/>
  <c r="U50" i="4" s="1"/>
  <c r="T49" i="4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T47" i="4" s="1"/>
  <c r="U46" i="4"/>
  <c r="S46" i="4"/>
  <c r="R46" i="4"/>
  <c r="Q46" i="4"/>
  <c r="P46" i="4"/>
  <c r="E46" i="4"/>
  <c r="T46" i="4" s="1"/>
  <c r="T45" i="4"/>
  <c r="S45" i="4"/>
  <c r="R45" i="4"/>
  <c r="Q45" i="4"/>
  <c r="P45" i="4"/>
  <c r="E45" i="4"/>
  <c r="U45" i="4" s="1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S42" i="4" s="1"/>
  <c r="H42" i="4"/>
  <c r="R42" i="4" s="1"/>
  <c r="G42" i="4"/>
  <c r="F42" i="4"/>
  <c r="C42" i="4"/>
  <c r="B42" i="4"/>
  <c r="S41" i="4"/>
  <c r="R41" i="4"/>
  <c r="Q41" i="4"/>
  <c r="P41" i="4"/>
  <c r="E41" i="4"/>
  <c r="U40" i="4"/>
  <c r="S40" i="4"/>
  <c r="R40" i="4"/>
  <c r="Q40" i="4"/>
  <c r="P40" i="4"/>
  <c r="E40" i="4"/>
  <c r="T40" i="4" s="1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O35" i="4"/>
  <c r="N35" i="4"/>
  <c r="M35" i="4"/>
  <c r="L35" i="4"/>
  <c r="K35" i="4"/>
  <c r="S35" i="4" s="1"/>
  <c r="J35" i="4"/>
  <c r="I35" i="4"/>
  <c r="H35" i="4"/>
  <c r="R35" i="4" s="1"/>
  <c r="G35" i="4"/>
  <c r="F35" i="4"/>
  <c r="C35" i="4"/>
  <c r="B35" i="4"/>
  <c r="S34" i="4"/>
  <c r="R34" i="4"/>
  <c r="Q34" i="4"/>
  <c r="P34" i="4"/>
  <c r="E34" i="4"/>
  <c r="O32" i="4"/>
  <c r="N32" i="4"/>
  <c r="M32" i="4"/>
  <c r="L32" i="4"/>
  <c r="K32" i="4"/>
  <c r="J32" i="4"/>
  <c r="I32" i="4"/>
  <c r="Q32" i="4" s="1"/>
  <c r="H32" i="4"/>
  <c r="R32" i="4" s="1"/>
  <c r="G32" i="4"/>
  <c r="F32" i="4"/>
  <c r="C32" i="4"/>
  <c r="B32" i="4"/>
  <c r="S31" i="4"/>
  <c r="R31" i="4"/>
  <c r="Q31" i="4"/>
  <c r="P31" i="4"/>
  <c r="E31" i="4"/>
  <c r="S30" i="4"/>
  <c r="R30" i="4"/>
  <c r="Q30" i="4"/>
  <c r="P30" i="4"/>
  <c r="E30" i="4"/>
  <c r="T30" i="4" s="1"/>
  <c r="S29" i="4"/>
  <c r="R29" i="4"/>
  <c r="Q29" i="4"/>
  <c r="P29" i="4"/>
  <c r="E29" i="4"/>
  <c r="T29" i="4" s="1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S26" i="4" s="1"/>
  <c r="H26" i="4"/>
  <c r="R26" i="4" s="1"/>
  <c r="G26" i="4"/>
  <c r="F26" i="4"/>
  <c r="E26" i="4"/>
  <c r="C26" i="4"/>
  <c r="B26" i="4"/>
  <c r="S25" i="4"/>
  <c r="R25" i="4"/>
  <c r="Q25" i="4"/>
  <c r="P25" i="4"/>
  <c r="E25" i="4"/>
  <c r="U25" i="4" s="1"/>
  <c r="S24" i="4"/>
  <c r="R24" i="4"/>
  <c r="Q24" i="4"/>
  <c r="P24" i="4"/>
  <c r="E24" i="4"/>
  <c r="T23" i="4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S20" i="4"/>
  <c r="R20" i="4"/>
  <c r="Q20" i="4"/>
  <c r="P20" i="4"/>
  <c r="E20" i="4"/>
  <c r="U19" i="4"/>
  <c r="S19" i="4"/>
  <c r="R19" i="4"/>
  <c r="Q19" i="4"/>
  <c r="P19" i="4"/>
  <c r="E19" i="4"/>
  <c r="T19" i="4" s="1"/>
  <c r="O17" i="4"/>
  <c r="N17" i="4"/>
  <c r="M17" i="4"/>
  <c r="L17" i="4"/>
  <c r="K17" i="4"/>
  <c r="S17" i="4" s="1"/>
  <c r="J17" i="4"/>
  <c r="I17" i="4"/>
  <c r="H17" i="4"/>
  <c r="P17" i="4" s="1"/>
  <c r="G17" i="4"/>
  <c r="F17" i="4"/>
  <c r="C17" i="4"/>
  <c r="B17" i="4"/>
  <c r="S16" i="4"/>
  <c r="R16" i="4"/>
  <c r="Q16" i="4"/>
  <c r="P16" i="4"/>
  <c r="E16" i="4"/>
  <c r="T16" i="4" s="1"/>
  <c r="S15" i="4"/>
  <c r="R15" i="4"/>
  <c r="Q15" i="4"/>
  <c r="P15" i="4"/>
  <c r="E15" i="4"/>
  <c r="T15" i="4" s="1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U12" i="4" s="1"/>
  <c r="U11" i="4"/>
  <c r="S11" i="4"/>
  <c r="R11" i="4"/>
  <c r="Q11" i="4"/>
  <c r="P11" i="4"/>
  <c r="E11" i="4"/>
  <c r="T11" i="4" s="1"/>
  <c r="S10" i="4"/>
  <c r="R10" i="4"/>
  <c r="Q10" i="4"/>
  <c r="P10" i="4"/>
  <c r="T10" i="4" s="1"/>
  <c r="E10" i="4"/>
  <c r="U10" i="4" s="1"/>
  <c r="S9" i="4"/>
  <c r="R9" i="4"/>
  <c r="Q9" i="4"/>
  <c r="P9" i="4"/>
  <c r="E9" i="4"/>
  <c r="S96" i="3"/>
  <c r="R96" i="3"/>
  <c r="Q96" i="3"/>
  <c r="P96" i="3"/>
  <c r="E96" i="3"/>
  <c r="T96" i="3" s="1"/>
  <c r="S95" i="3"/>
  <c r="R95" i="3"/>
  <c r="Q95" i="3"/>
  <c r="P95" i="3"/>
  <c r="E95" i="3"/>
  <c r="T95" i="3" s="1"/>
  <c r="T94" i="3"/>
  <c r="S94" i="3"/>
  <c r="R94" i="3"/>
  <c r="Q94" i="3"/>
  <c r="P94" i="3"/>
  <c r="E94" i="3"/>
  <c r="U94" i="3" s="1"/>
  <c r="S93" i="3"/>
  <c r="R93" i="3"/>
  <c r="Q93" i="3"/>
  <c r="P93" i="3"/>
  <c r="E93" i="3"/>
  <c r="U92" i="3"/>
  <c r="T92" i="3"/>
  <c r="S92" i="3"/>
  <c r="R92" i="3"/>
  <c r="Q92" i="3"/>
  <c r="P92" i="3"/>
  <c r="E92" i="3"/>
  <c r="U91" i="3"/>
  <c r="S91" i="3"/>
  <c r="R91" i="3"/>
  <c r="Q91" i="3"/>
  <c r="P91" i="3"/>
  <c r="E91" i="3"/>
  <c r="T91" i="3" s="1"/>
  <c r="T90" i="3"/>
  <c r="S90" i="3"/>
  <c r="R90" i="3"/>
  <c r="Q90" i="3"/>
  <c r="P90" i="3"/>
  <c r="E90" i="3"/>
  <c r="U90" i="3" s="1"/>
  <c r="S89" i="3"/>
  <c r="R89" i="3"/>
  <c r="Q89" i="3"/>
  <c r="P89" i="3"/>
  <c r="E89" i="3"/>
  <c r="U88" i="3"/>
  <c r="S88" i="3"/>
  <c r="R88" i="3"/>
  <c r="Q88" i="3"/>
  <c r="P88" i="3"/>
  <c r="E88" i="3"/>
  <c r="O75" i="3"/>
  <c r="N75" i="3"/>
  <c r="M75" i="3"/>
  <c r="L75" i="3"/>
  <c r="K75" i="3"/>
  <c r="J75" i="3"/>
  <c r="I75" i="3"/>
  <c r="S75" i="3" s="1"/>
  <c r="H75" i="3"/>
  <c r="G75" i="3"/>
  <c r="F75" i="3"/>
  <c r="C75" i="3"/>
  <c r="B75" i="3"/>
  <c r="S74" i="3"/>
  <c r="O74" i="3"/>
  <c r="N74" i="3"/>
  <c r="M74" i="3"/>
  <c r="L74" i="3"/>
  <c r="K74" i="3"/>
  <c r="J74" i="3"/>
  <c r="I74" i="3"/>
  <c r="H74" i="3"/>
  <c r="R74" i="3" s="1"/>
  <c r="G74" i="3"/>
  <c r="F74" i="3"/>
  <c r="C74" i="3"/>
  <c r="B74" i="3"/>
  <c r="E74" i="3" s="1"/>
  <c r="O73" i="3"/>
  <c r="N73" i="3"/>
  <c r="M73" i="3"/>
  <c r="L73" i="3"/>
  <c r="K73" i="3"/>
  <c r="J73" i="3"/>
  <c r="I73" i="3"/>
  <c r="S73" i="3" s="1"/>
  <c r="H73" i="3"/>
  <c r="R73" i="3" s="1"/>
  <c r="G73" i="3"/>
  <c r="F73" i="3"/>
  <c r="E73" i="3"/>
  <c r="C73" i="3"/>
  <c r="B73" i="3"/>
  <c r="T72" i="3"/>
  <c r="S72" i="3"/>
  <c r="R72" i="3"/>
  <c r="Q72" i="3"/>
  <c r="P72" i="3"/>
  <c r="E72" i="3"/>
  <c r="U72" i="3" s="1"/>
  <c r="S71" i="3"/>
  <c r="R71" i="3"/>
  <c r="Q71" i="3"/>
  <c r="P71" i="3"/>
  <c r="E71" i="3"/>
  <c r="O69" i="3"/>
  <c r="N69" i="3"/>
  <c r="M69" i="3"/>
  <c r="L69" i="3"/>
  <c r="K69" i="3"/>
  <c r="J69" i="3"/>
  <c r="I69" i="3"/>
  <c r="H69" i="3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G68" i="3"/>
  <c r="F68" i="3"/>
  <c r="C68" i="3"/>
  <c r="B68" i="3"/>
  <c r="E68" i="3" s="1"/>
  <c r="S67" i="3"/>
  <c r="R67" i="3"/>
  <c r="Q67" i="3"/>
  <c r="P67" i="3"/>
  <c r="E67" i="3"/>
  <c r="U67" i="3" s="1"/>
  <c r="S66" i="3"/>
  <c r="R66" i="3"/>
  <c r="Q66" i="3"/>
  <c r="P66" i="3"/>
  <c r="E66" i="3"/>
  <c r="S65" i="3"/>
  <c r="R65" i="3"/>
  <c r="Q65" i="3"/>
  <c r="P65" i="3"/>
  <c r="E65" i="3"/>
  <c r="T65" i="3" s="1"/>
  <c r="S64" i="3"/>
  <c r="R64" i="3"/>
  <c r="Q64" i="3"/>
  <c r="P64" i="3"/>
  <c r="E64" i="3"/>
  <c r="S63" i="3"/>
  <c r="R63" i="3"/>
  <c r="Q63" i="3"/>
  <c r="P63" i="3"/>
  <c r="E63" i="3"/>
  <c r="T63" i="3" s="1"/>
  <c r="O61" i="3"/>
  <c r="N61" i="3"/>
  <c r="M61" i="3"/>
  <c r="L61" i="3"/>
  <c r="K61" i="3"/>
  <c r="J61" i="3"/>
  <c r="I61" i="3"/>
  <c r="S61" i="3" s="1"/>
  <c r="H61" i="3"/>
  <c r="R61" i="3" s="1"/>
  <c r="C61" i="3"/>
  <c r="B61" i="3"/>
  <c r="S60" i="3"/>
  <c r="R60" i="3"/>
  <c r="Q60" i="3"/>
  <c r="P60" i="3"/>
  <c r="E60" i="3"/>
  <c r="U59" i="3"/>
  <c r="S59" i="3"/>
  <c r="R59" i="3"/>
  <c r="Q59" i="3"/>
  <c r="P59" i="3"/>
  <c r="E59" i="3"/>
  <c r="T59" i="3" s="1"/>
  <c r="S58" i="3"/>
  <c r="R58" i="3"/>
  <c r="Q58" i="3"/>
  <c r="P58" i="3"/>
  <c r="E58" i="3"/>
  <c r="U58" i="3" s="1"/>
  <c r="S57" i="3"/>
  <c r="R57" i="3"/>
  <c r="Q57" i="3"/>
  <c r="P57" i="3"/>
  <c r="E57" i="3"/>
  <c r="O55" i="3"/>
  <c r="N55" i="3"/>
  <c r="M55" i="3"/>
  <c r="L55" i="3"/>
  <c r="K55" i="3"/>
  <c r="J55" i="3"/>
  <c r="I55" i="3"/>
  <c r="S55" i="3" s="1"/>
  <c r="H55" i="3"/>
  <c r="G55" i="3"/>
  <c r="F55" i="3"/>
  <c r="C55" i="3"/>
  <c r="B55" i="3"/>
  <c r="E55" i="3" s="1"/>
  <c r="S54" i="3"/>
  <c r="R54" i="3"/>
  <c r="Q54" i="3"/>
  <c r="P54" i="3"/>
  <c r="E54" i="3"/>
  <c r="S53" i="3"/>
  <c r="R53" i="3"/>
  <c r="Q53" i="3"/>
  <c r="P53" i="3"/>
  <c r="E53" i="3"/>
  <c r="T53" i="3" s="1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S45" i="3"/>
  <c r="R45" i="3"/>
  <c r="Q45" i="3"/>
  <c r="U45" i="3" s="1"/>
  <c r="P45" i="3"/>
  <c r="E45" i="3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S42" i="3" s="1"/>
  <c r="H42" i="3"/>
  <c r="R42" i="3" s="1"/>
  <c r="G42" i="3"/>
  <c r="F42" i="3"/>
  <c r="C42" i="3"/>
  <c r="B42" i="3"/>
  <c r="E42" i="3" s="1"/>
  <c r="T41" i="3"/>
  <c r="S41" i="3"/>
  <c r="R41" i="3"/>
  <c r="Q41" i="3"/>
  <c r="P41" i="3"/>
  <c r="E41" i="3"/>
  <c r="U41" i="3" s="1"/>
  <c r="S40" i="3"/>
  <c r="R40" i="3"/>
  <c r="Q40" i="3"/>
  <c r="P40" i="3"/>
  <c r="E40" i="3"/>
  <c r="S39" i="3"/>
  <c r="R39" i="3"/>
  <c r="Q39" i="3"/>
  <c r="P39" i="3"/>
  <c r="E39" i="3"/>
  <c r="T39" i="3" s="1"/>
  <c r="T38" i="3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O35" i="3"/>
  <c r="N35" i="3"/>
  <c r="M35" i="3"/>
  <c r="L35" i="3"/>
  <c r="K35" i="3"/>
  <c r="J35" i="3"/>
  <c r="I35" i="3"/>
  <c r="S35" i="3" s="1"/>
  <c r="H35" i="3"/>
  <c r="P35" i="3" s="1"/>
  <c r="G35" i="3"/>
  <c r="F35" i="3"/>
  <c r="E35" i="3"/>
  <c r="C35" i="3"/>
  <c r="B35" i="3"/>
  <c r="S34" i="3"/>
  <c r="R34" i="3"/>
  <c r="Q34" i="3"/>
  <c r="P34" i="3"/>
  <c r="E34" i="3"/>
  <c r="O32" i="3"/>
  <c r="N32" i="3"/>
  <c r="M32" i="3"/>
  <c r="L32" i="3"/>
  <c r="K32" i="3"/>
  <c r="J32" i="3"/>
  <c r="I32" i="3"/>
  <c r="S32" i="3" s="1"/>
  <c r="H32" i="3"/>
  <c r="G32" i="3"/>
  <c r="F32" i="3"/>
  <c r="C32" i="3"/>
  <c r="B32" i="3"/>
  <c r="T31" i="3"/>
  <c r="S31" i="3"/>
  <c r="R31" i="3"/>
  <c r="Q31" i="3"/>
  <c r="P31" i="3"/>
  <c r="E31" i="3"/>
  <c r="U31" i="3" s="1"/>
  <c r="S30" i="3"/>
  <c r="R30" i="3"/>
  <c r="Q30" i="3"/>
  <c r="P30" i="3"/>
  <c r="E30" i="3"/>
  <c r="U30" i="3" s="1"/>
  <c r="S29" i="3"/>
  <c r="R29" i="3"/>
  <c r="Q29" i="3"/>
  <c r="P29" i="3"/>
  <c r="E29" i="3"/>
  <c r="S28" i="3"/>
  <c r="R28" i="3"/>
  <c r="Q28" i="3"/>
  <c r="P28" i="3"/>
  <c r="E28" i="3"/>
  <c r="T28" i="3" s="1"/>
  <c r="O26" i="3"/>
  <c r="N26" i="3"/>
  <c r="M26" i="3"/>
  <c r="L26" i="3"/>
  <c r="K26" i="3"/>
  <c r="J26" i="3"/>
  <c r="I26" i="3"/>
  <c r="S26" i="3" s="1"/>
  <c r="H26" i="3"/>
  <c r="G26" i="3"/>
  <c r="F26" i="3"/>
  <c r="C26" i="3"/>
  <c r="B26" i="3"/>
  <c r="S25" i="3"/>
  <c r="R25" i="3"/>
  <c r="Q25" i="3"/>
  <c r="P25" i="3"/>
  <c r="E25" i="3"/>
  <c r="T25" i="3" s="1"/>
  <c r="S24" i="3"/>
  <c r="R24" i="3"/>
  <c r="Q24" i="3"/>
  <c r="P24" i="3"/>
  <c r="E24" i="3"/>
  <c r="U24" i="3" s="1"/>
  <c r="S23" i="3"/>
  <c r="R23" i="3"/>
  <c r="Q23" i="3"/>
  <c r="P23" i="3"/>
  <c r="E23" i="3"/>
  <c r="U23" i="3" s="1"/>
  <c r="S22" i="3"/>
  <c r="R22" i="3"/>
  <c r="Q22" i="3"/>
  <c r="P22" i="3"/>
  <c r="E22" i="3"/>
  <c r="T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T19" i="3"/>
  <c r="S19" i="3"/>
  <c r="R19" i="3"/>
  <c r="Q19" i="3"/>
  <c r="P19" i="3"/>
  <c r="E19" i="3"/>
  <c r="U19" i="3" s="1"/>
  <c r="O17" i="3"/>
  <c r="N17" i="3"/>
  <c r="M17" i="3"/>
  <c r="L17" i="3"/>
  <c r="K17" i="3"/>
  <c r="J17" i="3"/>
  <c r="I17" i="3"/>
  <c r="S17" i="3" s="1"/>
  <c r="H17" i="3"/>
  <c r="R17" i="3" s="1"/>
  <c r="G17" i="3"/>
  <c r="F17" i="3"/>
  <c r="C17" i="3"/>
  <c r="B17" i="3"/>
  <c r="S16" i="3"/>
  <c r="R16" i="3"/>
  <c r="Q16" i="3"/>
  <c r="P16" i="3"/>
  <c r="E16" i="3"/>
  <c r="U16" i="3" s="1"/>
  <c r="S15" i="3"/>
  <c r="R15" i="3"/>
  <c r="Q15" i="3"/>
  <c r="P15" i="3"/>
  <c r="E15" i="3"/>
  <c r="S14" i="3"/>
  <c r="R14" i="3"/>
  <c r="Q14" i="3"/>
  <c r="P14" i="3"/>
  <c r="E14" i="3"/>
  <c r="T14" i="3" s="1"/>
  <c r="S13" i="3"/>
  <c r="R13" i="3"/>
  <c r="Q13" i="3"/>
  <c r="P13" i="3"/>
  <c r="E13" i="3"/>
  <c r="U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S9" i="3"/>
  <c r="R9" i="3"/>
  <c r="Q9" i="3"/>
  <c r="P9" i="3"/>
  <c r="E9" i="3"/>
  <c r="U9" i="3" s="1"/>
  <c r="T96" i="2"/>
  <c r="S96" i="2"/>
  <c r="R96" i="2"/>
  <c r="Q96" i="2"/>
  <c r="P96" i="2"/>
  <c r="E96" i="2"/>
  <c r="U96" i="2" s="1"/>
  <c r="S95" i="2"/>
  <c r="R95" i="2"/>
  <c r="Q95" i="2"/>
  <c r="P95" i="2"/>
  <c r="E95" i="2"/>
  <c r="S94" i="2"/>
  <c r="R94" i="2"/>
  <c r="Q94" i="2"/>
  <c r="P94" i="2"/>
  <c r="E94" i="2"/>
  <c r="T94" i="2" s="1"/>
  <c r="T93" i="2"/>
  <c r="S93" i="2"/>
  <c r="R93" i="2"/>
  <c r="Q93" i="2"/>
  <c r="P93" i="2"/>
  <c r="E93" i="2"/>
  <c r="U93" i="2" s="1"/>
  <c r="U92" i="2"/>
  <c r="T92" i="2"/>
  <c r="S92" i="2"/>
  <c r="R92" i="2"/>
  <c r="Q92" i="2"/>
  <c r="P92" i="2"/>
  <c r="E92" i="2"/>
  <c r="S91" i="2"/>
  <c r="R91" i="2"/>
  <c r="Q91" i="2"/>
  <c r="P91" i="2"/>
  <c r="E91" i="2"/>
  <c r="S90" i="2"/>
  <c r="R90" i="2"/>
  <c r="Q90" i="2"/>
  <c r="P90" i="2"/>
  <c r="E90" i="2"/>
  <c r="U90" i="2" s="1"/>
  <c r="U89" i="2"/>
  <c r="T89" i="2"/>
  <c r="S89" i="2"/>
  <c r="R89" i="2"/>
  <c r="Q89" i="2"/>
  <c r="P89" i="2"/>
  <c r="E89" i="2"/>
  <c r="S88" i="2"/>
  <c r="R88" i="2"/>
  <c r="Q88" i="2"/>
  <c r="P88" i="2"/>
  <c r="E88" i="2"/>
  <c r="O75" i="2"/>
  <c r="N75" i="2"/>
  <c r="M75" i="2"/>
  <c r="L75" i="2"/>
  <c r="K75" i="2"/>
  <c r="J75" i="2"/>
  <c r="I75" i="2"/>
  <c r="H75" i="2"/>
  <c r="G75" i="2"/>
  <c r="F75" i="2"/>
  <c r="C75" i="2"/>
  <c r="B75" i="2"/>
  <c r="R74" i="2"/>
  <c r="O74" i="2"/>
  <c r="N74" i="2"/>
  <c r="M74" i="2"/>
  <c r="L74" i="2"/>
  <c r="K74" i="2"/>
  <c r="J74" i="2"/>
  <c r="I74" i="2"/>
  <c r="S74" i="2" s="1"/>
  <c r="H74" i="2"/>
  <c r="G74" i="2"/>
  <c r="F74" i="2"/>
  <c r="C74" i="2"/>
  <c r="B74" i="2"/>
  <c r="O73" i="2"/>
  <c r="N73" i="2"/>
  <c r="M73" i="2"/>
  <c r="L73" i="2"/>
  <c r="K73" i="2"/>
  <c r="J73" i="2"/>
  <c r="I73" i="2"/>
  <c r="H73" i="2"/>
  <c r="R73" i="2" s="1"/>
  <c r="G73" i="2"/>
  <c r="F73" i="2"/>
  <c r="C73" i="2"/>
  <c r="B73" i="2"/>
  <c r="E73" i="2" s="1"/>
  <c r="U72" i="2"/>
  <c r="S72" i="2"/>
  <c r="R72" i="2"/>
  <c r="Q72" i="2"/>
  <c r="P72" i="2"/>
  <c r="E72" i="2"/>
  <c r="T72" i="2" s="1"/>
  <c r="U71" i="2"/>
  <c r="T71" i="2"/>
  <c r="S71" i="2"/>
  <c r="R71" i="2"/>
  <c r="Q71" i="2"/>
  <c r="P71" i="2"/>
  <c r="E71" i="2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L68" i="2"/>
  <c r="K68" i="2"/>
  <c r="J68" i="2"/>
  <c r="I68" i="2"/>
  <c r="H68" i="2"/>
  <c r="G68" i="2"/>
  <c r="F68" i="2"/>
  <c r="C68" i="2"/>
  <c r="B68" i="2"/>
  <c r="U67" i="2"/>
  <c r="T67" i="2"/>
  <c r="S67" i="2"/>
  <c r="R67" i="2"/>
  <c r="Q67" i="2"/>
  <c r="P67" i="2"/>
  <c r="E67" i="2"/>
  <c r="S66" i="2"/>
  <c r="R66" i="2"/>
  <c r="Q66" i="2"/>
  <c r="P66" i="2"/>
  <c r="E66" i="2"/>
  <c r="S65" i="2"/>
  <c r="R65" i="2"/>
  <c r="Q65" i="2"/>
  <c r="P65" i="2"/>
  <c r="E65" i="2"/>
  <c r="U65" i="2" s="1"/>
  <c r="S64" i="2"/>
  <c r="R64" i="2"/>
  <c r="Q64" i="2"/>
  <c r="P64" i="2"/>
  <c r="E64" i="2"/>
  <c r="U64" i="2" s="1"/>
  <c r="U63" i="2"/>
  <c r="S63" i="2"/>
  <c r="R63" i="2"/>
  <c r="Q63" i="2"/>
  <c r="P63" i="2"/>
  <c r="E63" i="2"/>
  <c r="T63" i="2" s="1"/>
  <c r="O61" i="2"/>
  <c r="N61" i="2"/>
  <c r="M61" i="2"/>
  <c r="L61" i="2"/>
  <c r="K61" i="2"/>
  <c r="J61" i="2"/>
  <c r="I61" i="2"/>
  <c r="H61" i="2"/>
  <c r="C61" i="2"/>
  <c r="B61" i="2"/>
  <c r="S60" i="2"/>
  <c r="R60" i="2"/>
  <c r="Q60" i="2"/>
  <c r="P60" i="2"/>
  <c r="E60" i="2"/>
  <c r="U60" i="2" s="1"/>
  <c r="S59" i="2"/>
  <c r="R59" i="2"/>
  <c r="Q59" i="2"/>
  <c r="P59" i="2"/>
  <c r="E59" i="2"/>
  <c r="U59" i="2" s="1"/>
  <c r="U58" i="2"/>
  <c r="S58" i="2"/>
  <c r="R58" i="2"/>
  <c r="Q58" i="2"/>
  <c r="P58" i="2"/>
  <c r="E58" i="2"/>
  <c r="T58" i="2" s="1"/>
  <c r="S57" i="2"/>
  <c r="R57" i="2"/>
  <c r="Q57" i="2"/>
  <c r="P57" i="2"/>
  <c r="E57" i="2"/>
  <c r="O55" i="2"/>
  <c r="N55" i="2"/>
  <c r="M55" i="2"/>
  <c r="L55" i="2"/>
  <c r="K55" i="2"/>
  <c r="J55" i="2"/>
  <c r="I55" i="2"/>
  <c r="S55" i="2" s="1"/>
  <c r="H55" i="2"/>
  <c r="R55" i="2" s="1"/>
  <c r="G55" i="2"/>
  <c r="F55" i="2"/>
  <c r="E55" i="2"/>
  <c r="C55" i="2"/>
  <c r="B55" i="2"/>
  <c r="S54" i="2"/>
  <c r="R54" i="2"/>
  <c r="Q54" i="2"/>
  <c r="P54" i="2"/>
  <c r="E54" i="2"/>
  <c r="U54" i="2" s="1"/>
  <c r="S53" i="2"/>
  <c r="R53" i="2"/>
  <c r="Q53" i="2"/>
  <c r="P53" i="2"/>
  <c r="E53" i="2"/>
  <c r="U53" i="2" s="1"/>
  <c r="S52" i="2"/>
  <c r="R52" i="2"/>
  <c r="Q52" i="2"/>
  <c r="P52" i="2"/>
  <c r="E52" i="2"/>
  <c r="U52" i="2" s="1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U48" i="2"/>
  <c r="T48" i="2"/>
  <c r="S48" i="2"/>
  <c r="R48" i="2"/>
  <c r="Q48" i="2"/>
  <c r="P48" i="2"/>
  <c r="E48" i="2"/>
  <c r="U47" i="2"/>
  <c r="T47" i="2"/>
  <c r="S47" i="2"/>
  <c r="R47" i="2"/>
  <c r="Q47" i="2"/>
  <c r="P47" i="2"/>
  <c r="E47" i="2"/>
  <c r="T46" i="2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U44" i="2" s="1"/>
  <c r="O42" i="2"/>
  <c r="N42" i="2"/>
  <c r="M42" i="2"/>
  <c r="L42" i="2"/>
  <c r="K42" i="2"/>
  <c r="J42" i="2"/>
  <c r="I42" i="2"/>
  <c r="S42" i="2" s="1"/>
  <c r="H42" i="2"/>
  <c r="R42" i="2" s="1"/>
  <c r="G42" i="2"/>
  <c r="F42" i="2"/>
  <c r="C42" i="2"/>
  <c r="B42" i="2"/>
  <c r="E42" i="2" s="1"/>
  <c r="S41" i="2"/>
  <c r="R41" i="2"/>
  <c r="Q41" i="2"/>
  <c r="P41" i="2"/>
  <c r="E41" i="2"/>
  <c r="U41" i="2" s="1"/>
  <c r="U40" i="2"/>
  <c r="S40" i="2"/>
  <c r="R40" i="2"/>
  <c r="Q40" i="2"/>
  <c r="P40" i="2"/>
  <c r="E40" i="2"/>
  <c r="T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U37" i="2"/>
  <c r="T37" i="2"/>
  <c r="S37" i="2"/>
  <c r="R37" i="2"/>
  <c r="Q37" i="2"/>
  <c r="P37" i="2"/>
  <c r="E37" i="2"/>
  <c r="O35" i="2"/>
  <c r="N35" i="2"/>
  <c r="M35" i="2"/>
  <c r="L35" i="2"/>
  <c r="K35" i="2"/>
  <c r="J35" i="2"/>
  <c r="R35" i="2" s="1"/>
  <c r="I35" i="2"/>
  <c r="Q35" i="2" s="1"/>
  <c r="H35" i="2"/>
  <c r="G35" i="2"/>
  <c r="F35" i="2"/>
  <c r="C35" i="2"/>
  <c r="B35" i="2"/>
  <c r="S34" i="2"/>
  <c r="R34" i="2"/>
  <c r="Q34" i="2"/>
  <c r="U34" i="2" s="1"/>
  <c r="P34" i="2"/>
  <c r="T34" i="2" s="1"/>
  <c r="E34" i="2"/>
  <c r="O32" i="2"/>
  <c r="N32" i="2"/>
  <c r="M32" i="2"/>
  <c r="L32" i="2"/>
  <c r="K32" i="2"/>
  <c r="J32" i="2"/>
  <c r="I32" i="2"/>
  <c r="H32" i="2"/>
  <c r="G32" i="2"/>
  <c r="F32" i="2"/>
  <c r="C32" i="2"/>
  <c r="B32" i="2"/>
  <c r="E32" i="2" s="1"/>
  <c r="T31" i="2"/>
  <c r="S31" i="2"/>
  <c r="R31" i="2"/>
  <c r="Q31" i="2"/>
  <c r="P31" i="2"/>
  <c r="E31" i="2"/>
  <c r="U31" i="2" s="1"/>
  <c r="U30" i="2"/>
  <c r="T30" i="2"/>
  <c r="S30" i="2"/>
  <c r="R30" i="2"/>
  <c r="Q30" i="2"/>
  <c r="P30" i="2"/>
  <c r="E30" i="2"/>
  <c r="U29" i="2"/>
  <c r="T29" i="2"/>
  <c r="S29" i="2"/>
  <c r="R29" i="2"/>
  <c r="Q29" i="2"/>
  <c r="P29" i="2"/>
  <c r="E29" i="2"/>
  <c r="S28" i="2"/>
  <c r="R28" i="2"/>
  <c r="Q28" i="2"/>
  <c r="P28" i="2"/>
  <c r="E28" i="2"/>
  <c r="U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B26" i="2"/>
  <c r="S25" i="2"/>
  <c r="R25" i="2"/>
  <c r="Q25" i="2"/>
  <c r="P25" i="2"/>
  <c r="E25" i="2"/>
  <c r="U25" i="2" s="1"/>
  <c r="S24" i="2"/>
  <c r="R24" i="2"/>
  <c r="Q24" i="2"/>
  <c r="P24" i="2"/>
  <c r="E24" i="2"/>
  <c r="U24" i="2" s="1"/>
  <c r="U23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19" i="2"/>
  <c r="T19" i="2"/>
  <c r="S19" i="2"/>
  <c r="R19" i="2"/>
  <c r="Q19" i="2"/>
  <c r="P19" i="2"/>
  <c r="E19" i="2"/>
  <c r="O17" i="2"/>
  <c r="N17" i="2"/>
  <c r="M17" i="2"/>
  <c r="L17" i="2"/>
  <c r="K17" i="2"/>
  <c r="J17" i="2"/>
  <c r="I17" i="2"/>
  <c r="S17" i="2" s="1"/>
  <c r="H17" i="2"/>
  <c r="P17" i="2" s="1"/>
  <c r="G17" i="2"/>
  <c r="F17" i="2"/>
  <c r="C17" i="2"/>
  <c r="B17" i="2"/>
  <c r="T16" i="2"/>
  <c r="S16" i="2"/>
  <c r="R16" i="2"/>
  <c r="Q16" i="2"/>
  <c r="P16" i="2"/>
  <c r="E16" i="2"/>
  <c r="U16" i="2" s="1"/>
  <c r="T15" i="2"/>
  <c r="S15" i="2"/>
  <c r="R15" i="2"/>
  <c r="Q15" i="2"/>
  <c r="U15" i="2" s="1"/>
  <c r="P15" i="2"/>
  <c r="E15" i="2"/>
  <c r="S14" i="2"/>
  <c r="R14" i="2"/>
  <c r="Q14" i="2"/>
  <c r="P14" i="2"/>
  <c r="E14" i="2"/>
  <c r="U14" i="2" s="1"/>
  <c r="S13" i="2"/>
  <c r="R13" i="2"/>
  <c r="Q13" i="2"/>
  <c r="P13" i="2"/>
  <c r="E13" i="2"/>
  <c r="U12" i="2"/>
  <c r="S12" i="2"/>
  <c r="R12" i="2"/>
  <c r="Q12" i="2"/>
  <c r="P12" i="2"/>
  <c r="E12" i="2"/>
  <c r="T12" i="2" s="1"/>
  <c r="S11" i="2"/>
  <c r="R11" i="2"/>
  <c r="Q11" i="2"/>
  <c r="P11" i="2"/>
  <c r="E11" i="2"/>
  <c r="S10" i="2"/>
  <c r="R10" i="2"/>
  <c r="Q10" i="2"/>
  <c r="P10" i="2"/>
  <c r="E10" i="2"/>
  <c r="U10" i="2" s="1"/>
  <c r="S9" i="2"/>
  <c r="R9" i="2"/>
  <c r="Q9" i="2"/>
  <c r="P9" i="2"/>
  <c r="E9" i="2"/>
  <c r="T9" i="2" s="1"/>
  <c r="S96" i="1"/>
  <c r="R96" i="1"/>
  <c r="Q96" i="1"/>
  <c r="P96" i="1"/>
  <c r="E96" i="1"/>
  <c r="T96" i="1" s="1"/>
  <c r="U95" i="1"/>
  <c r="T95" i="1"/>
  <c r="S95" i="1"/>
  <c r="R95" i="1"/>
  <c r="Q95" i="1"/>
  <c r="P95" i="1"/>
  <c r="E95" i="1"/>
  <c r="S94" i="1"/>
  <c r="R94" i="1"/>
  <c r="Q94" i="1"/>
  <c r="P94" i="1"/>
  <c r="E94" i="1"/>
  <c r="U94" i="1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O75" i="1"/>
  <c r="N75" i="1"/>
  <c r="M75" i="1"/>
  <c r="L75" i="1"/>
  <c r="K75" i="1"/>
  <c r="J75" i="1"/>
  <c r="I75" i="1"/>
  <c r="S75" i="1" s="1"/>
  <c r="H75" i="1"/>
  <c r="G75" i="1"/>
  <c r="F75" i="1"/>
  <c r="C75" i="1"/>
  <c r="B75" i="1"/>
  <c r="O74" i="1"/>
  <c r="N74" i="1"/>
  <c r="M74" i="1"/>
  <c r="L74" i="1"/>
  <c r="K74" i="1"/>
  <c r="J74" i="1"/>
  <c r="I74" i="1"/>
  <c r="Q74" i="1" s="1"/>
  <c r="H74" i="1"/>
  <c r="P74" i="1" s="1"/>
  <c r="G74" i="1"/>
  <c r="F74" i="1"/>
  <c r="C74" i="1"/>
  <c r="B74" i="1"/>
  <c r="O73" i="1"/>
  <c r="N73" i="1"/>
  <c r="M73" i="1"/>
  <c r="L73" i="1"/>
  <c r="K73" i="1"/>
  <c r="J73" i="1"/>
  <c r="I73" i="1"/>
  <c r="H73" i="1"/>
  <c r="R73" i="1" s="1"/>
  <c r="G73" i="1"/>
  <c r="F73" i="1"/>
  <c r="C73" i="1"/>
  <c r="B73" i="1"/>
  <c r="S72" i="1"/>
  <c r="R72" i="1"/>
  <c r="Q72" i="1"/>
  <c r="P72" i="1"/>
  <c r="E72" i="1"/>
  <c r="U72" i="1" s="1"/>
  <c r="S71" i="1"/>
  <c r="R71" i="1"/>
  <c r="Q71" i="1"/>
  <c r="P71" i="1"/>
  <c r="E71" i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S68" i="1" s="1"/>
  <c r="J68" i="1"/>
  <c r="I68" i="1"/>
  <c r="H68" i="1"/>
  <c r="G68" i="1"/>
  <c r="F68" i="1"/>
  <c r="C68" i="1"/>
  <c r="B68" i="1"/>
  <c r="E68" i="1" s="1"/>
  <c r="S67" i="1"/>
  <c r="R67" i="1"/>
  <c r="Q67" i="1"/>
  <c r="P67" i="1"/>
  <c r="E67" i="1"/>
  <c r="U67" i="1" s="1"/>
  <c r="U66" i="1"/>
  <c r="T66" i="1"/>
  <c r="S66" i="1"/>
  <c r="R66" i="1"/>
  <c r="Q66" i="1"/>
  <c r="P66" i="1"/>
  <c r="E66" i="1"/>
  <c r="U65" i="1"/>
  <c r="S65" i="1"/>
  <c r="R65" i="1"/>
  <c r="Q65" i="1"/>
  <c r="P65" i="1"/>
  <c r="E65" i="1"/>
  <c r="T65" i="1" s="1"/>
  <c r="S64" i="1"/>
  <c r="R64" i="1"/>
  <c r="Q64" i="1"/>
  <c r="P64" i="1"/>
  <c r="E64" i="1"/>
  <c r="T64" i="1" s="1"/>
  <c r="S63" i="1"/>
  <c r="R63" i="1"/>
  <c r="Q63" i="1"/>
  <c r="P63" i="1"/>
  <c r="E63" i="1"/>
  <c r="U63" i="1" s="1"/>
  <c r="O61" i="1"/>
  <c r="N61" i="1"/>
  <c r="M61" i="1"/>
  <c r="L61" i="1"/>
  <c r="K61" i="1"/>
  <c r="J61" i="1"/>
  <c r="I61" i="1"/>
  <c r="S61" i="1" s="1"/>
  <c r="H61" i="1"/>
  <c r="C61" i="1"/>
  <c r="B61" i="1"/>
  <c r="E61" i="1" s="1"/>
  <c r="S60" i="1"/>
  <c r="R60" i="1"/>
  <c r="Q60" i="1"/>
  <c r="P60" i="1"/>
  <c r="E60" i="1"/>
  <c r="T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O55" i="1"/>
  <c r="N55" i="1"/>
  <c r="M55" i="1"/>
  <c r="L55" i="1"/>
  <c r="K55" i="1"/>
  <c r="J55" i="1"/>
  <c r="I55" i="1"/>
  <c r="H55" i="1"/>
  <c r="G55" i="1"/>
  <c r="F55" i="1"/>
  <c r="C55" i="1"/>
  <c r="B55" i="1"/>
  <c r="U54" i="1"/>
  <c r="T54" i="1"/>
  <c r="S54" i="1"/>
  <c r="R54" i="1"/>
  <c r="Q54" i="1"/>
  <c r="P54" i="1"/>
  <c r="E54" i="1"/>
  <c r="U53" i="1"/>
  <c r="S53" i="1"/>
  <c r="R53" i="1"/>
  <c r="Q53" i="1"/>
  <c r="P53" i="1"/>
  <c r="E53" i="1"/>
  <c r="T53" i="1" s="1"/>
  <c r="U52" i="1"/>
  <c r="S52" i="1"/>
  <c r="R52" i="1"/>
  <c r="Q52" i="1"/>
  <c r="P52" i="1"/>
  <c r="E52" i="1"/>
  <c r="T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U46" i="1"/>
  <c r="T46" i="1"/>
  <c r="S46" i="1"/>
  <c r="R46" i="1"/>
  <c r="Q46" i="1"/>
  <c r="P46" i="1"/>
  <c r="E46" i="1"/>
  <c r="T45" i="1"/>
  <c r="S45" i="1"/>
  <c r="R45" i="1"/>
  <c r="Q45" i="1"/>
  <c r="P45" i="1"/>
  <c r="E45" i="1"/>
  <c r="U45" i="1" s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H42" i="1"/>
  <c r="R42" i="1" s="1"/>
  <c r="G42" i="1"/>
  <c r="F42" i="1"/>
  <c r="C42" i="1"/>
  <c r="B42" i="1"/>
  <c r="E42" i="1" s="1"/>
  <c r="S41" i="1"/>
  <c r="R41" i="1"/>
  <c r="Q41" i="1"/>
  <c r="P41" i="1"/>
  <c r="E41" i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T38" i="1" s="1"/>
  <c r="S37" i="1"/>
  <c r="R37" i="1"/>
  <c r="Q37" i="1"/>
  <c r="P37" i="1"/>
  <c r="E37" i="1"/>
  <c r="O35" i="1"/>
  <c r="N35" i="1"/>
  <c r="M35" i="1"/>
  <c r="L35" i="1"/>
  <c r="K35" i="1"/>
  <c r="J35" i="1"/>
  <c r="R35" i="1" s="1"/>
  <c r="I35" i="1"/>
  <c r="S35" i="1" s="1"/>
  <c r="H35" i="1"/>
  <c r="G35" i="1"/>
  <c r="F35" i="1"/>
  <c r="C35" i="1"/>
  <c r="B35" i="1"/>
  <c r="E35" i="1" s="1"/>
  <c r="S34" i="1"/>
  <c r="R34" i="1"/>
  <c r="Q34" i="1"/>
  <c r="P34" i="1"/>
  <c r="E34" i="1"/>
  <c r="O32" i="1"/>
  <c r="N32" i="1"/>
  <c r="M32" i="1"/>
  <c r="L32" i="1"/>
  <c r="K32" i="1"/>
  <c r="J32" i="1"/>
  <c r="I32" i="1"/>
  <c r="H32" i="1"/>
  <c r="G32" i="1"/>
  <c r="F32" i="1"/>
  <c r="C32" i="1"/>
  <c r="B32" i="1"/>
  <c r="S31" i="1"/>
  <c r="R31" i="1"/>
  <c r="Q31" i="1"/>
  <c r="P31" i="1"/>
  <c r="E31" i="1"/>
  <c r="U31" i="1" s="1"/>
  <c r="S30" i="1"/>
  <c r="R30" i="1"/>
  <c r="Q30" i="1"/>
  <c r="P30" i="1"/>
  <c r="E30" i="1"/>
  <c r="S29" i="1"/>
  <c r="R29" i="1"/>
  <c r="Q29" i="1"/>
  <c r="P29" i="1"/>
  <c r="E29" i="1"/>
  <c r="U29" i="1" s="1"/>
  <c r="S28" i="1"/>
  <c r="R28" i="1"/>
  <c r="Q28" i="1"/>
  <c r="P28" i="1"/>
  <c r="E28" i="1"/>
  <c r="T28" i="1" s="1"/>
  <c r="O26" i="1"/>
  <c r="N26" i="1"/>
  <c r="M26" i="1"/>
  <c r="L26" i="1"/>
  <c r="K26" i="1"/>
  <c r="J26" i="1"/>
  <c r="I26" i="1"/>
  <c r="S26" i="1" s="1"/>
  <c r="H26" i="1"/>
  <c r="G26" i="1"/>
  <c r="F26" i="1"/>
  <c r="C26" i="1"/>
  <c r="B26" i="1"/>
  <c r="E26" i="1" s="1"/>
  <c r="U25" i="1"/>
  <c r="T25" i="1"/>
  <c r="S25" i="1"/>
  <c r="R25" i="1"/>
  <c r="Q25" i="1"/>
  <c r="P25" i="1"/>
  <c r="E25" i="1"/>
  <c r="U24" i="1"/>
  <c r="T24" i="1"/>
  <c r="S24" i="1"/>
  <c r="R24" i="1"/>
  <c r="Q24" i="1"/>
  <c r="P24" i="1"/>
  <c r="E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O17" i="1"/>
  <c r="N17" i="1"/>
  <c r="M17" i="1"/>
  <c r="L17" i="1"/>
  <c r="K17" i="1"/>
  <c r="J17" i="1"/>
  <c r="I17" i="1"/>
  <c r="Q17" i="1" s="1"/>
  <c r="H17" i="1"/>
  <c r="G17" i="1"/>
  <c r="F17" i="1"/>
  <c r="C17" i="1"/>
  <c r="B17" i="1"/>
  <c r="S16" i="1"/>
  <c r="R16" i="1"/>
  <c r="Q16" i="1"/>
  <c r="P16" i="1"/>
  <c r="E16" i="1"/>
  <c r="U16" i="1" s="1"/>
  <c r="S15" i="1"/>
  <c r="R15" i="1"/>
  <c r="Q15" i="1"/>
  <c r="P15" i="1"/>
  <c r="E15" i="1"/>
  <c r="S14" i="1"/>
  <c r="R14" i="1"/>
  <c r="Q14" i="1"/>
  <c r="P14" i="1"/>
  <c r="E14" i="1"/>
  <c r="T13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P10" i="1"/>
  <c r="E10" i="1"/>
  <c r="T10" i="1" s="1"/>
  <c r="S9" i="1"/>
  <c r="R9" i="1"/>
  <c r="Q9" i="1"/>
  <c r="P9" i="1"/>
  <c r="E9" i="1"/>
  <c r="U109" i="9" l="1"/>
  <c r="T109" i="9"/>
  <c r="M114" i="5"/>
  <c r="S114" i="5" s="1"/>
  <c r="U15" i="1"/>
  <c r="T15" i="1"/>
  <c r="U96" i="1"/>
  <c r="U12" i="5"/>
  <c r="T12" i="5"/>
  <c r="T91" i="5"/>
  <c r="U91" i="5"/>
  <c r="T15" i="6"/>
  <c r="U15" i="6"/>
  <c r="U89" i="6"/>
  <c r="U90" i="7"/>
  <c r="Q73" i="8"/>
  <c r="S73" i="8"/>
  <c r="U93" i="8"/>
  <c r="R74" i="1"/>
  <c r="U13" i="2"/>
  <c r="T54" i="2"/>
  <c r="R55" i="3"/>
  <c r="T64" i="3"/>
  <c r="U64" i="3"/>
  <c r="U96" i="4"/>
  <c r="T96" i="4"/>
  <c r="U28" i="5"/>
  <c r="T28" i="5"/>
  <c r="U90" i="6"/>
  <c r="T90" i="6"/>
  <c r="T64" i="7"/>
  <c r="U64" i="7"/>
  <c r="U91" i="7"/>
  <c r="T91" i="7"/>
  <c r="U94" i="8"/>
  <c r="T94" i="8"/>
  <c r="D114" i="9"/>
  <c r="T102" i="9"/>
  <c r="U102" i="9"/>
  <c r="O115" i="7"/>
  <c r="S74" i="1"/>
  <c r="E17" i="2"/>
  <c r="E32" i="3"/>
  <c r="T32" i="3" s="1"/>
  <c r="P74" i="4"/>
  <c r="R74" i="4"/>
  <c r="U48" i="7"/>
  <c r="T48" i="7"/>
  <c r="T52" i="7"/>
  <c r="U52" i="7"/>
  <c r="P87" i="9"/>
  <c r="Q87" i="9"/>
  <c r="C114" i="6"/>
  <c r="U60" i="3"/>
  <c r="T60" i="3"/>
  <c r="U60" i="6"/>
  <c r="T60" i="6"/>
  <c r="T40" i="5"/>
  <c r="R87" i="9"/>
  <c r="E82" i="8"/>
  <c r="T89" i="1"/>
  <c r="E17" i="3"/>
  <c r="T20" i="3"/>
  <c r="T88" i="4"/>
  <c r="T92" i="4"/>
  <c r="T16" i="5"/>
  <c r="T64" i="5"/>
  <c r="U95" i="5"/>
  <c r="S87" i="9"/>
  <c r="T92" i="9"/>
  <c r="F114" i="6"/>
  <c r="B114" i="2"/>
  <c r="Q73" i="1"/>
  <c r="S73" i="1"/>
  <c r="P35" i="1"/>
  <c r="U9" i="2"/>
  <c r="Q73" i="2"/>
  <c r="T13" i="3"/>
  <c r="U28" i="3"/>
  <c r="U72" i="4"/>
  <c r="U93" i="4"/>
  <c r="T93" i="4"/>
  <c r="S32" i="5"/>
  <c r="R68" i="5"/>
  <c r="P35" i="6"/>
  <c r="T35" i="6" s="1"/>
  <c r="T41" i="7"/>
  <c r="U41" i="7"/>
  <c r="U44" i="7"/>
  <c r="Q35" i="8"/>
  <c r="T40" i="8"/>
  <c r="T34" i="9"/>
  <c r="T98" i="1"/>
  <c r="U98" i="1"/>
  <c r="G114" i="6"/>
  <c r="E73" i="4"/>
  <c r="E61" i="5"/>
  <c r="U37" i="7"/>
  <c r="T37" i="7"/>
  <c r="I114" i="3"/>
  <c r="T60" i="8"/>
  <c r="U60" i="8"/>
  <c r="R87" i="5"/>
  <c r="S35" i="6"/>
  <c r="U40" i="6"/>
  <c r="E17" i="1"/>
  <c r="T9" i="3"/>
  <c r="R35" i="3"/>
  <c r="E32" i="4"/>
  <c r="Q35" i="4"/>
  <c r="T39" i="4"/>
  <c r="T67" i="4"/>
  <c r="U45" i="5"/>
  <c r="T45" i="5"/>
  <c r="T53" i="6"/>
  <c r="U53" i="6"/>
  <c r="U30" i="7"/>
  <c r="T13" i="8"/>
  <c r="T38" i="9"/>
  <c r="E42" i="9"/>
  <c r="O115" i="8"/>
  <c r="U101" i="7"/>
  <c r="T101" i="7"/>
  <c r="K114" i="6"/>
  <c r="U71" i="1"/>
  <c r="T71" i="1"/>
  <c r="U54" i="4"/>
  <c r="P73" i="4"/>
  <c r="R73" i="4"/>
  <c r="U89" i="4"/>
  <c r="E26" i="5"/>
  <c r="T26" i="5" s="1"/>
  <c r="E17" i="6"/>
  <c r="U90" i="9"/>
  <c r="T90" i="9"/>
  <c r="J114" i="8"/>
  <c r="T19" i="9"/>
  <c r="L114" i="8"/>
  <c r="R114" i="8" s="1"/>
  <c r="U41" i="1"/>
  <c r="T41" i="1"/>
  <c r="U64" i="1"/>
  <c r="T90" i="2"/>
  <c r="U10" i="3"/>
  <c r="T10" i="3"/>
  <c r="T21" i="3"/>
  <c r="U65" i="5"/>
  <c r="T44" i="6"/>
  <c r="T28" i="8"/>
  <c r="T41" i="8"/>
  <c r="U41" i="8"/>
  <c r="U67" i="9"/>
  <c r="T67" i="9"/>
  <c r="U13" i="1"/>
  <c r="U28" i="1"/>
  <c r="R32" i="1"/>
  <c r="T49" i="1"/>
  <c r="U49" i="1"/>
  <c r="S68" i="2"/>
  <c r="S73" i="2"/>
  <c r="U34" i="5"/>
  <c r="T37" i="5"/>
  <c r="T41" i="5"/>
  <c r="T22" i="7"/>
  <c r="P17" i="8"/>
  <c r="R17" i="1"/>
  <c r="R68" i="2"/>
  <c r="E74" i="2"/>
  <c r="U91" i="2"/>
  <c r="T91" i="2"/>
  <c r="U96" i="3"/>
  <c r="T12" i="4"/>
  <c r="U16" i="4"/>
  <c r="U47" i="4"/>
  <c r="T34" i="5"/>
  <c r="U58" i="5"/>
  <c r="T58" i="5"/>
  <c r="S32" i="6"/>
  <c r="T37" i="6"/>
  <c r="U37" i="6"/>
  <c r="Q17" i="8"/>
  <c r="T21" i="8"/>
  <c r="T59" i="9"/>
  <c r="U59" i="9"/>
  <c r="O115" i="5"/>
  <c r="U53" i="5"/>
  <c r="T53" i="5"/>
  <c r="U57" i="2"/>
  <c r="T57" i="2"/>
  <c r="E17" i="4"/>
  <c r="T23" i="7"/>
  <c r="U23" i="7"/>
  <c r="U14" i="8"/>
  <c r="T14" i="8"/>
  <c r="U22" i="8"/>
  <c r="T22" i="8"/>
  <c r="S17" i="1"/>
  <c r="U23" i="5"/>
  <c r="T23" i="5"/>
  <c r="T31" i="5"/>
  <c r="U31" i="5"/>
  <c r="T10" i="6"/>
  <c r="R17" i="6"/>
  <c r="U22" i="6"/>
  <c r="T22" i="6"/>
  <c r="T67" i="7"/>
  <c r="U93" i="7"/>
  <c r="T10" i="8"/>
  <c r="E73" i="8"/>
  <c r="T96" i="8"/>
  <c r="T16" i="9"/>
  <c r="E32" i="9"/>
  <c r="U47" i="9"/>
  <c r="T47" i="9"/>
  <c r="U21" i="4"/>
  <c r="T21" i="4"/>
  <c r="U20" i="7"/>
  <c r="T20" i="7"/>
  <c r="U13" i="9"/>
  <c r="U14" i="1"/>
  <c r="T14" i="1"/>
  <c r="N115" i="1"/>
  <c r="J114" i="5"/>
  <c r="G114" i="4"/>
  <c r="U66" i="2"/>
  <c r="T66" i="2"/>
  <c r="U19" i="5"/>
  <c r="T19" i="5"/>
  <c r="S17" i="6"/>
  <c r="T9" i="9"/>
  <c r="U9" i="9"/>
  <c r="U10" i="1"/>
  <c r="T88" i="1"/>
  <c r="T94" i="5"/>
  <c r="T93" i="6"/>
  <c r="U93" i="6"/>
  <c r="O115" i="1"/>
  <c r="K114" i="5"/>
  <c r="H114" i="4"/>
  <c r="E73" i="1"/>
  <c r="U20" i="2"/>
  <c r="T20" i="2"/>
  <c r="E35" i="2"/>
  <c r="U35" i="2" s="1"/>
  <c r="T67" i="3"/>
  <c r="U22" i="4"/>
  <c r="T22" i="4"/>
  <c r="T90" i="5"/>
  <c r="Q73" i="6"/>
  <c r="S73" i="6"/>
  <c r="S75" i="7"/>
  <c r="P73" i="8"/>
  <c r="B114" i="9"/>
  <c r="L114" i="5"/>
  <c r="R114" i="5" s="1"/>
  <c r="U30" i="6"/>
  <c r="G114" i="9"/>
  <c r="R32" i="3"/>
  <c r="U40" i="3"/>
  <c r="U67" i="4"/>
  <c r="Q73" i="4"/>
  <c r="U34" i="7"/>
  <c r="R35" i="9"/>
  <c r="H114" i="9"/>
  <c r="U11" i="1"/>
  <c r="U30" i="1"/>
  <c r="U34" i="1"/>
  <c r="P35" i="2"/>
  <c r="T35" i="2" s="1"/>
  <c r="R17" i="4"/>
  <c r="U38" i="5"/>
  <c r="Q74" i="5"/>
  <c r="Q55" i="7"/>
  <c r="P17" i="9"/>
  <c r="S35" i="9"/>
  <c r="U40" i="9"/>
  <c r="I114" i="9"/>
  <c r="G114" i="7"/>
  <c r="M114" i="4"/>
  <c r="S114" i="4" s="1"/>
  <c r="L114" i="2"/>
  <c r="R114" i="2" s="1"/>
  <c r="P74" i="2"/>
  <c r="E68" i="4"/>
  <c r="P42" i="5"/>
  <c r="E74" i="6"/>
  <c r="T38" i="8"/>
  <c r="E42" i="8"/>
  <c r="E26" i="9"/>
  <c r="E82" i="2"/>
  <c r="K114" i="9"/>
  <c r="I114" i="7"/>
  <c r="T112" i="6"/>
  <c r="U101" i="5"/>
  <c r="B114" i="5"/>
  <c r="P26" i="1"/>
  <c r="U38" i="1"/>
  <c r="R68" i="1"/>
  <c r="R17" i="2"/>
  <c r="S35" i="2"/>
  <c r="E69" i="2"/>
  <c r="S42" i="5"/>
  <c r="T72" i="5"/>
  <c r="T88" i="5"/>
  <c r="U38" i="6"/>
  <c r="T57" i="6"/>
  <c r="T9" i="7"/>
  <c r="T45" i="8"/>
  <c r="U49" i="8"/>
  <c r="U71" i="8"/>
  <c r="T14" i="9"/>
  <c r="B114" i="3"/>
  <c r="P61" i="1"/>
  <c r="E74" i="1"/>
  <c r="Q32" i="2"/>
  <c r="U14" i="3"/>
  <c r="T40" i="3"/>
  <c r="T14" i="4"/>
  <c r="U29" i="4"/>
  <c r="R75" i="4"/>
  <c r="U20" i="5"/>
  <c r="T65" i="6"/>
  <c r="R17" i="7"/>
  <c r="Q87" i="7"/>
  <c r="U95" i="7"/>
  <c r="U11" i="9"/>
  <c r="T94" i="9"/>
  <c r="K114" i="7"/>
  <c r="C114" i="3"/>
  <c r="P35" i="5"/>
  <c r="Q74" i="7"/>
  <c r="P74" i="8"/>
  <c r="S42" i="1"/>
  <c r="R69" i="2"/>
  <c r="T34" i="3"/>
  <c r="Q74" i="3"/>
  <c r="T38" i="4"/>
  <c r="S35" i="5"/>
  <c r="T54" i="6"/>
  <c r="P87" i="6"/>
  <c r="U15" i="8"/>
  <c r="T65" i="8"/>
  <c r="Q74" i="8"/>
  <c r="U30" i="9"/>
  <c r="F114" i="3"/>
  <c r="U11" i="2"/>
  <c r="U51" i="2"/>
  <c r="T30" i="3"/>
  <c r="U34" i="3"/>
  <c r="U53" i="3"/>
  <c r="R87" i="3"/>
  <c r="U95" i="3"/>
  <c r="U15" i="4"/>
  <c r="U30" i="4"/>
  <c r="E42" i="4"/>
  <c r="T60" i="4"/>
  <c r="S73" i="4"/>
  <c r="U90" i="4"/>
  <c r="R17" i="5"/>
  <c r="R35" i="5"/>
  <c r="U67" i="5"/>
  <c r="R69" i="5"/>
  <c r="S74" i="5"/>
  <c r="Q74" i="6"/>
  <c r="E32" i="7"/>
  <c r="R35" i="7"/>
  <c r="E35" i="8"/>
  <c r="U57" i="8"/>
  <c r="R68" i="9"/>
  <c r="E74" i="9"/>
  <c r="C114" i="1"/>
  <c r="G114" i="3"/>
  <c r="S68" i="9"/>
  <c r="Q61" i="9"/>
  <c r="T58" i="9"/>
  <c r="U52" i="9"/>
  <c r="S69" i="9"/>
  <c r="T44" i="9"/>
  <c r="P32" i="9"/>
  <c r="T32" i="9" s="1"/>
  <c r="Q32" i="9"/>
  <c r="R32" i="9"/>
  <c r="S32" i="9"/>
  <c r="P26" i="9"/>
  <c r="R26" i="9"/>
  <c r="T25" i="9"/>
  <c r="E55" i="9"/>
  <c r="E75" i="9"/>
  <c r="E61" i="9"/>
  <c r="U61" i="9" s="1"/>
  <c r="Q75" i="9"/>
  <c r="U75" i="9" s="1"/>
  <c r="P61" i="9"/>
  <c r="S75" i="9"/>
  <c r="M114" i="9"/>
  <c r="S114" i="9" s="1"/>
  <c r="T103" i="9"/>
  <c r="U110" i="9"/>
  <c r="P68" i="8"/>
  <c r="Q68" i="8"/>
  <c r="U68" i="8" s="1"/>
  <c r="S68" i="8"/>
  <c r="T63" i="8"/>
  <c r="R69" i="8"/>
  <c r="U52" i="8"/>
  <c r="U44" i="8"/>
  <c r="Q42" i="8"/>
  <c r="T39" i="8"/>
  <c r="E69" i="8"/>
  <c r="E32" i="8"/>
  <c r="R32" i="8"/>
  <c r="U29" i="8"/>
  <c r="Q32" i="8"/>
  <c r="P26" i="8"/>
  <c r="R26" i="8"/>
  <c r="T25" i="8"/>
  <c r="E26" i="8"/>
  <c r="S75" i="8"/>
  <c r="P55" i="8"/>
  <c r="R55" i="8"/>
  <c r="Q55" i="8"/>
  <c r="S55" i="8"/>
  <c r="R75" i="8"/>
  <c r="E75" i="8"/>
  <c r="P69" i="8"/>
  <c r="T69" i="8" s="1"/>
  <c r="P61" i="8"/>
  <c r="R61" i="8"/>
  <c r="Q69" i="8"/>
  <c r="U69" i="8" s="1"/>
  <c r="R97" i="8"/>
  <c r="T108" i="8"/>
  <c r="U101" i="8"/>
  <c r="R68" i="7"/>
  <c r="S68" i="7"/>
  <c r="Q61" i="7"/>
  <c r="T58" i="7"/>
  <c r="T57" i="7"/>
  <c r="E42" i="7"/>
  <c r="S32" i="7"/>
  <c r="R32" i="7"/>
  <c r="R69" i="7"/>
  <c r="E55" i="7"/>
  <c r="P61" i="7"/>
  <c r="R61" i="7"/>
  <c r="Q75" i="7"/>
  <c r="U75" i="7" s="1"/>
  <c r="E69" i="7"/>
  <c r="E75" i="7"/>
  <c r="U104" i="7"/>
  <c r="T111" i="7"/>
  <c r="P68" i="6"/>
  <c r="Q68" i="6"/>
  <c r="U68" i="6" s="1"/>
  <c r="R68" i="6"/>
  <c r="S68" i="6"/>
  <c r="Q61" i="6"/>
  <c r="T50" i="6"/>
  <c r="U51" i="6"/>
  <c r="U47" i="6"/>
  <c r="S75" i="6"/>
  <c r="E69" i="6"/>
  <c r="U48" i="6"/>
  <c r="E55" i="6"/>
  <c r="T39" i="6"/>
  <c r="E32" i="6"/>
  <c r="P32" i="6"/>
  <c r="Q32" i="6"/>
  <c r="R32" i="6"/>
  <c r="E26" i="6"/>
  <c r="T24" i="6"/>
  <c r="P26" i="6"/>
  <c r="R26" i="6"/>
  <c r="Q69" i="6"/>
  <c r="U69" i="6" s="1"/>
  <c r="R69" i="6"/>
  <c r="P55" i="6"/>
  <c r="R55" i="6"/>
  <c r="Q55" i="6"/>
  <c r="S55" i="6"/>
  <c r="S69" i="6"/>
  <c r="P75" i="6"/>
  <c r="T75" i="6" s="1"/>
  <c r="R75" i="6"/>
  <c r="S61" i="6"/>
  <c r="P69" i="6"/>
  <c r="T69" i="6" s="1"/>
  <c r="T102" i="6"/>
  <c r="U109" i="6"/>
  <c r="U111" i="6"/>
  <c r="U100" i="6"/>
  <c r="T98" i="6"/>
  <c r="E82" i="6"/>
  <c r="E69" i="5"/>
  <c r="T52" i="5"/>
  <c r="T47" i="5"/>
  <c r="Q55" i="5"/>
  <c r="Q69" i="5"/>
  <c r="P75" i="5"/>
  <c r="T44" i="5"/>
  <c r="R42" i="5"/>
  <c r="P32" i="5"/>
  <c r="T32" i="5" s="1"/>
  <c r="R32" i="5"/>
  <c r="P26" i="5"/>
  <c r="R26" i="5"/>
  <c r="Q26" i="5"/>
  <c r="S26" i="5"/>
  <c r="T25" i="5"/>
  <c r="S75" i="5"/>
  <c r="U49" i="5"/>
  <c r="Q75" i="5"/>
  <c r="U75" i="5" s="1"/>
  <c r="S69" i="5"/>
  <c r="R75" i="5"/>
  <c r="U60" i="5"/>
  <c r="T59" i="5"/>
  <c r="U111" i="5"/>
  <c r="U109" i="5"/>
  <c r="T65" i="4"/>
  <c r="P68" i="4"/>
  <c r="T68" i="4" s="1"/>
  <c r="Q68" i="4"/>
  <c r="R68" i="4"/>
  <c r="P61" i="4"/>
  <c r="R61" i="4"/>
  <c r="U58" i="4"/>
  <c r="U57" i="4"/>
  <c r="S69" i="4"/>
  <c r="Q42" i="4"/>
  <c r="S32" i="4"/>
  <c r="T28" i="4"/>
  <c r="T25" i="4"/>
  <c r="P69" i="4"/>
  <c r="T69" i="4" s="1"/>
  <c r="E75" i="4"/>
  <c r="E69" i="4"/>
  <c r="Q61" i="4"/>
  <c r="S61" i="4"/>
  <c r="R69" i="4"/>
  <c r="S75" i="4"/>
  <c r="T98" i="4"/>
  <c r="T100" i="4"/>
  <c r="T102" i="4"/>
  <c r="T104" i="4"/>
  <c r="T106" i="4"/>
  <c r="T108" i="4"/>
  <c r="T110" i="4"/>
  <c r="T112" i="4"/>
  <c r="U103" i="4"/>
  <c r="U105" i="4"/>
  <c r="U111" i="4"/>
  <c r="U65" i="3"/>
  <c r="R68" i="3"/>
  <c r="E61" i="3"/>
  <c r="T61" i="3" s="1"/>
  <c r="U50" i="3"/>
  <c r="R69" i="3"/>
  <c r="T52" i="3"/>
  <c r="T51" i="3"/>
  <c r="T48" i="3"/>
  <c r="T47" i="3"/>
  <c r="U39" i="3"/>
  <c r="P32" i="3"/>
  <c r="P26" i="3"/>
  <c r="R26" i="3"/>
  <c r="U25" i="3"/>
  <c r="T24" i="3"/>
  <c r="E26" i="3"/>
  <c r="T26" i="3" s="1"/>
  <c r="T49" i="3"/>
  <c r="Q69" i="3"/>
  <c r="U69" i="3" s="1"/>
  <c r="E69" i="3"/>
  <c r="S69" i="3"/>
  <c r="R75" i="3"/>
  <c r="Q61" i="3"/>
  <c r="E75" i="3"/>
  <c r="M114" i="3"/>
  <c r="S114" i="3" s="1"/>
  <c r="T110" i="3"/>
  <c r="U108" i="3"/>
  <c r="E82" i="3"/>
  <c r="E68" i="2"/>
  <c r="P68" i="2"/>
  <c r="T68" i="2" s="1"/>
  <c r="E61" i="2"/>
  <c r="Q61" i="2"/>
  <c r="Q42" i="2"/>
  <c r="S32" i="2"/>
  <c r="P32" i="2"/>
  <c r="R32" i="2"/>
  <c r="E26" i="2"/>
  <c r="U26" i="2" s="1"/>
  <c r="R75" i="2"/>
  <c r="T59" i="2"/>
  <c r="S75" i="2"/>
  <c r="P61" i="2"/>
  <c r="R61" i="2"/>
  <c r="S61" i="2"/>
  <c r="S69" i="2"/>
  <c r="E75" i="2"/>
  <c r="R97" i="2"/>
  <c r="T107" i="2"/>
  <c r="T98" i="2"/>
  <c r="U105" i="2"/>
  <c r="T112" i="2"/>
  <c r="P69" i="1"/>
  <c r="Q68" i="1"/>
  <c r="U57" i="1"/>
  <c r="Q55" i="1"/>
  <c r="U55" i="1" s="1"/>
  <c r="E55" i="1"/>
  <c r="R55" i="1"/>
  <c r="T44" i="1"/>
  <c r="E32" i="1"/>
  <c r="T29" i="1"/>
  <c r="P32" i="1"/>
  <c r="S32" i="1"/>
  <c r="R26" i="1"/>
  <c r="Q69" i="1"/>
  <c r="U69" i="1" s="1"/>
  <c r="E69" i="1"/>
  <c r="P55" i="1"/>
  <c r="T55" i="1" s="1"/>
  <c r="S55" i="1"/>
  <c r="R69" i="1"/>
  <c r="S69" i="1"/>
  <c r="R75" i="1"/>
  <c r="U60" i="1"/>
  <c r="P75" i="1"/>
  <c r="T75" i="1" s="1"/>
  <c r="E75" i="1"/>
  <c r="T106" i="1"/>
  <c r="T102" i="1"/>
  <c r="U105" i="1"/>
  <c r="U32" i="2"/>
  <c r="T32" i="2"/>
  <c r="U32" i="1"/>
  <c r="T32" i="1"/>
  <c r="U61" i="2"/>
  <c r="T61" i="2"/>
  <c r="T26" i="2"/>
  <c r="U26" i="1"/>
  <c r="T26" i="1"/>
  <c r="Q26" i="1"/>
  <c r="P42" i="1"/>
  <c r="T42" i="1" s="1"/>
  <c r="U61" i="1"/>
  <c r="T61" i="1"/>
  <c r="Q75" i="1"/>
  <c r="U75" i="1" s="1"/>
  <c r="Q17" i="2"/>
  <c r="P55" i="2"/>
  <c r="Q68" i="2"/>
  <c r="P69" i="2"/>
  <c r="T69" i="2" s="1"/>
  <c r="U87" i="2"/>
  <c r="E87" i="2"/>
  <c r="E115" i="2" s="1"/>
  <c r="U115" i="2" s="1"/>
  <c r="T87" i="2"/>
  <c r="U88" i="2"/>
  <c r="T35" i="3"/>
  <c r="U57" i="3"/>
  <c r="T57" i="3"/>
  <c r="Q68" i="3"/>
  <c r="Q73" i="3"/>
  <c r="U31" i="4"/>
  <c r="T31" i="4"/>
  <c r="P26" i="2"/>
  <c r="Q55" i="2"/>
  <c r="Q69" i="2"/>
  <c r="U69" i="2" s="1"/>
  <c r="P87" i="2"/>
  <c r="U15" i="3"/>
  <c r="T15" i="3"/>
  <c r="P17" i="3"/>
  <c r="T17" i="3" s="1"/>
  <c r="U61" i="3"/>
  <c r="P32" i="4"/>
  <c r="Q42" i="1"/>
  <c r="U42" i="1" s="1"/>
  <c r="T12" i="1"/>
  <c r="T23" i="1"/>
  <c r="T40" i="1"/>
  <c r="T51" i="1"/>
  <c r="Q61" i="1"/>
  <c r="T63" i="1"/>
  <c r="U73" i="1"/>
  <c r="T73" i="1"/>
  <c r="U74" i="1"/>
  <c r="T74" i="1"/>
  <c r="T94" i="1"/>
  <c r="U17" i="2"/>
  <c r="T17" i="2"/>
  <c r="T14" i="2"/>
  <c r="T25" i="2"/>
  <c r="Q26" i="2"/>
  <c r="T28" i="2"/>
  <c r="U42" i="2"/>
  <c r="T42" i="2"/>
  <c r="P42" i="2"/>
  <c r="T45" i="2"/>
  <c r="T53" i="2"/>
  <c r="T65" i="2"/>
  <c r="Q87" i="2"/>
  <c r="Q17" i="3"/>
  <c r="T23" i="3"/>
  <c r="T58" i="3"/>
  <c r="U89" i="3"/>
  <c r="T89" i="3"/>
  <c r="U17" i="4"/>
  <c r="T17" i="4"/>
  <c r="U9" i="4"/>
  <c r="T9" i="4"/>
  <c r="U34" i="4"/>
  <c r="T34" i="4"/>
  <c r="U26" i="5"/>
  <c r="T35" i="1"/>
  <c r="T11" i="1"/>
  <c r="T39" i="1"/>
  <c r="T50" i="1"/>
  <c r="R61" i="1"/>
  <c r="U87" i="1"/>
  <c r="E87" i="1"/>
  <c r="E115" i="1" s="1"/>
  <c r="U115" i="1" s="1"/>
  <c r="T87" i="1"/>
  <c r="T93" i="1"/>
  <c r="T13" i="2"/>
  <c r="T24" i="2"/>
  <c r="T41" i="2"/>
  <c r="T44" i="2"/>
  <c r="T52" i="2"/>
  <c r="T64" i="2"/>
  <c r="U73" i="2"/>
  <c r="T73" i="2"/>
  <c r="U74" i="2"/>
  <c r="T74" i="2"/>
  <c r="R87" i="2"/>
  <c r="T12" i="3"/>
  <c r="T16" i="3"/>
  <c r="T44" i="3"/>
  <c r="U46" i="3"/>
  <c r="T46" i="3"/>
  <c r="P75" i="3"/>
  <c r="T75" i="3" s="1"/>
  <c r="U93" i="3"/>
  <c r="T93" i="3"/>
  <c r="U13" i="4"/>
  <c r="T13" i="4"/>
  <c r="U26" i="4"/>
  <c r="T26" i="4"/>
  <c r="P35" i="4"/>
  <c r="U59" i="4"/>
  <c r="T59" i="4"/>
  <c r="T22" i="1"/>
  <c r="P87" i="1"/>
  <c r="T92" i="1"/>
  <c r="S87" i="2"/>
  <c r="U22" i="3"/>
  <c r="Q35" i="3"/>
  <c r="U35" i="3" s="1"/>
  <c r="P42" i="3"/>
  <c r="Q42" i="3"/>
  <c r="Q75" i="3"/>
  <c r="U42" i="4"/>
  <c r="T42" i="4"/>
  <c r="U37" i="4"/>
  <c r="T37" i="4"/>
  <c r="U61" i="5"/>
  <c r="T61" i="5"/>
  <c r="U32" i="6"/>
  <c r="T32" i="6"/>
  <c r="P17" i="1"/>
  <c r="T17" i="1" s="1"/>
  <c r="T31" i="1"/>
  <c r="Q32" i="1"/>
  <c r="T34" i="1"/>
  <c r="Q35" i="1"/>
  <c r="U35" i="1" s="1"/>
  <c r="T37" i="1"/>
  <c r="T48" i="1"/>
  <c r="T59" i="1"/>
  <c r="U68" i="1"/>
  <c r="P68" i="1"/>
  <c r="T68" i="1" s="1"/>
  <c r="P73" i="1"/>
  <c r="Q87" i="1"/>
  <c r="T91" i="1"/>
  <c r="T11" i="2"/>
  <c r="T22" i="2"/>
  <c r="T39" i="2"/>
  <c r="U55" i="2"/>
  <c r="T55" i="2"/>
  <c r="T50" i="2"/>
  <c r="P73" i="2"/>
  <c r="T88" i="2"/>
  <c r="U11" i="3"/>
  <c r="U29" i="3"/>
  <c r="T29" i="3"/>
  <c r="Q32" i="3"/>
  <c r="U54" i="3"/>
  <c r="T54" i="3"/>
  <c r="U68" i="3"/>
  <c r="U63" i="3"/>
  <c r="P69" i="3"/>
  <c r="T69" i="3" s="1"/>
  <c r="P74" i="3"/>
  <c r="U20" i="4"/>
  <c r="T20" i="4"/>
  <c r="U32" i="4"/>
  <c r="T32" i="4"/>
  <c r="U41" i="4"/>
  <c r="T41" i="4"/>
  <c r="U17" i="1"/>
  <c r="T69" i="1"/>
  <c r="T20" i="1"/>
  <c r="U9" i="1"/>
  <c r="T30" i="1"/>
  <c r="U37" i="1"/>
  <c r="T47" i="1"/>
  <c r="T58" i="1"/>
  <c r="T67" i="1"/>
  <c r="T72" i="1"/>
  <c r="R87" i="1"/>
  <c r="T90" i="1"/>
  <c r="T10" i="2"/>
  <c r="T21" i="2"/>
  <c r="T38" i="2"/>
  <c r="T49" i="2"/>
  <c r="T60" i="2"/>
  <c r="P75" i="2"/>
  <c r="T75" i="2" s="1"/>
  <c r="U94" i="2"/>
  <c r="Q26" i="3"/>
  <c r="P55" i="3"/>
  <c r="T55" i="3" s="1"/>
  <c r="U24" i="4"/>
  <c r="T24" i="4"/>
  <c r="Q26" i="4"/>
  <c r="P42" i="4"/>
  <c r="P55" i="4"/>
  <c r="T9" i="1"/>
  <c r="T16" i="1"/>
  <c r="T19" i="1"/>
  <c r="S87" i="1"/>
  <c r="U68" i="2"/>
  <c r="Q74" i="2"/>
  <c r="Q75" i="2"/>
  <c r="U75" i="2" s="1"/>
  <c r="U95" i="2"/>
  <c r="T95" i="2"/>
  <c r="Q55" i="3"/>
  <c r="U55" i="3" s="1"/>
  <c r="U66" i="3"/>
  <c r="T66" i="3"/>
  <c r="P68" i="3"/>
  <c r="T68" i="3" s="1"/>
  <c r="U74" i="3"/>
  <c r="T74" i="3"/>
  <c r="U73" i="3"/>
  <c r="T73" i="3"/>
  <c r="U71" i="3"/>
  <c r="T71" i="3"/>
  <c r="P73" i="3"/>
  <c r="Q17" i="4"/>
  <c r="E35" i="4"/>
  <c r="U48" i="4"/>
  <c r="T48" i="4"/>
  <c r="U26" i="6"/>
  <c r="T26" i="6"/>
  <c r="U35" i="6"/>
  <c r="P61" i="3"/>
  <c r="P26" i="4"/>
  <c r="Q55" i="4"/>
  <c r="Q69" i="4"/>
  <c r="U69" i="4" s="1"/>
  <c r="Q74" i="4"/>
  <c r="P75" i="4"/>
  <c r="T75" i="4" s="1"/>
  <c r="S87" i="4"/>
  <c r="P17" i="5"/>
  <c r="Q32" i="5"/>
  <c r="U32" i="5" s="1"/>
  <c r="Q35" i="5"/>
  <c r="P68" i="5"/>
  <c r="T68" i="5" s="1"/>
  <c r="P73" i="5"/>
  <c r="Q87" i="5"/>
  <c r="U92" i="5"/>
  <c r="U11" i="6"/>
  <c r="U19" i="6"/>
  <c r="U25" i="6"/>
  <c r="U61" i="6"/>
  <c r="T61" i="6"/>
  <c r="U72" i="6"/>
  <c r="U11" i="7"/>
  <c r="T13" i="7"/>
  <c r="T15" i="7"/>
  <c r="U26" i="7"/>
  <c r="T26" i="7"/>
  <c r="U26" i="9"/>
  <c r="T26" i="9"/>
  <c r="U61" i="4"/>
  <c r="T61" i="4"/>
  <c r="Q75" i="4"/>
  <c r="U75" i="4" s="1"/>
  <c r="Q17" i="5"/>
  <c r="P55" i="5"/>
  <c r="Q68" i="5"/>
  <c r="U68" i="5" s="1"/>
  <c r="P69" i="5"/>
  <c r="T69" i="5" s="1"/>
  <c r="Q73" i="5"/>
  <c r="P74" i="5"/>
  <c r="P61" i="6"/>
  <c r="T25" i="7"/>
  <c r="U25" i="7"/>
  <c r="P35" i="7"/>
  <c r="T35" i="7" s="1"/>
  <c r="U74" i="7"/>
  <c r="T74" i="7"/>
  <c r="U73" i="7"/>
  <c r="T73" i="7"/>
  <c r="U71" i="7"/>
  <c r="T71" i="7"/>
  <c r="U89" i="7"/>
  <c r="T89" i="7"/>
  <c r="U87" i="3"/>
  <c r="E87" i="3"/>
  <c r="E115" i="3" s="1"/>
  <c r="T115" i="3" s="1"/>
  <c r="T87" i="3"/>
  <c r="T44" i="4"/>
  <c r="T52" i="4"/>
  <c r="T64" i="4"/>
  <c r="T95" i="4"/>
  <c r="T15" i="5"/>
  <c r="T29" i="5"/>
  <c r="T46" i="5"/>
  <c r="T54" i="5"/>
  <c r="T57" i="5"/>
  <c r="T66" i="5"/>
  <c r="T71" i="5"/>
  <c r="S87" i="5"/>
  <c r="T89" i="5"/>
  <c r="T96" i="5"/>
  <c r="T14" i="6"/>
  <c r="T38" i="6"/>
  <c r="T45" i="6"/>
  <c r="T52" i="6"/>
  <c r="P115" i="6"/>
  <c r="P114" i="6"/>
  <c r="T94" i="6"/>
  <c r="U94" i="6"/>
  <c r="P32" i="7"/>
  <c r="Q35" i="7"/>
  <c r="U35" i="7" s="1"/>
  <c r="P42" i="7"/>
  <c r="Q69" i="7"/>
  <c r="U69" i="7" s="1"/>
  <c r="P73" i="7"/>
  <c r="P87" i="3"/>
  <c r="U74" i="4"/>
  <c r="T74" i="4"/>
  <c r="U73" i="4"/>
  <c r="T73" i="4"/>
  <c r="U17" i="5"/>
  <c r="T17" i="5"/>
  <c r="U69" i="5"/>
  <c r="T75" i="5"/>
  <c r="T42" i="5"/>
  <c r="T40" i="6"/>
  <c r="T68" i="6"/>
  <c r="T63" i="6"/>
  <c r="U63" i="6"/>
  <c r="E68" i="6"/>
  <c r="Q87" i="6"/>
  <c r="P26" i="7"/>
  <c r="Q32" i="7"/>
  <c r="Q42" i="7"/>
  <c r="T68" i="7"/>
  <c r="U63" i="7"/>
  <c r="P75" i="7"/>
  <c r="T75" i="7" s="1"/>
  <c r="U35" i="8"/>
  <c r="Q87" i="3"/>
  <c r="U55" i="4"/>
  <c r="T55" i="4"/>
  <c r="U87" i="4"/>
  <c r="E87" i="4"/>
  <c r="E115" i="4" s="1"/>
  <c r="T87" i="4"/>
  <c r="U35" i="5"/>
  <c r="T35" i="5"/>
  <c r="Q42" i="5"/>
  <c r="U42" i="5" s="1"/>
  <c r="P61" i="5"/>
  <c r="U17" i="6"/>
  <c r="T17" i="6"/>
  <c r="P42" i="6"/>
  <c r="T42" i="6" s="1"/>
  <c r="R87" i="6"/>
  <c r="Q26" i="7"/>
  <c r="U66" i="7"/>
  <c r="T66" i="7"/>
  <c r="P68" i="7"/>
  <c r="P87" i="4"/>
  <c r="Q61" i="5"/>
  <c r="U74" i="5"/>
  <c r="T74" i="5"/>
  <c r="U73" i="5"/>
  <c r="T73" i="5"/>
  <c r="Q42" i="6"/>
  <c r="U42" i="6" s="1"/>
  <c r="U55" i="6"/>
  <c r="T55" i="6"/>
  <c r="T59" i="6"/>
  <c r="T64" i="6"/>
  <c r="P73" i="6"/>
  <c r="P74" i="6"/>
  <c r="S87" i="6"/>
  <c r="U13" i="7"/>
  <c r="P17" i="7"/>
  <c r="T28" i="7"/>
  <c r="U28" i="7"/>
  <c r="T51" i="7"/>
  <c r="T60" i="7"/>
  <c r="T94" i="7"/>
  <c r="S87" i="3"/>
  <c r="U68" i="4"/>
  <c r="Q87" i="4"/>
  <c r="T91" i="4"/>
  <c r="T11" i="5"/>
  <c r="T22" i="5"/>
  <c r="T39" i="5"/>
  <c r="U55" i="5"/>
  <c r="T55" i="5"/>
  <c r="T50" i="5"/>
  <c r="U63" i="5"/>
  <c r="U87" i="5"/>
  <c r="E87" i="5"/>
  <c r="E115" i="5" s="1"/>
  <c r="U115" i="5" s="1"/>
  <c r="T87" i="5"/>
  <c r="T93" i="5"/>
  <c r="U12" i="6"/>
  <c r="T20" i="6"/>
  <c r="T28" i="6"/>
  <c r="T41" i="6"/>
  <c r="T49" i="6"/>
  <c r="T58" i="6"/>
  <c r="T12" i="7"/>
  <c r="T14" i="7"/>
  <c r="U14" i="7"/>
  <c r="Q17" i="7"/>
  <c r="U17" i="7" s="1"/>
  <c r="U32" i="7"/>
  <c r="T32" i="7"/>
  <c r="T40" i="7"/>
  <c r="T54" i="7"/>
  <c r="Q115" i="7"/>
  <c r="Q114" i="7"/>
  <c r="U26" i="8"/>
  <c r="T26" i="8"/>
  <c r="U75" i="3"/>
  <c r="U17" i="3"/>
  <c r="U42" i="3"/>
  <c r="T42" i="3"/>
  <c r="T45" i="3"/>
  <c r="T88" i="3"/>
  <c r="R87" i="4"/>
  <c r="P87" i="5"/>
  <c r="U13" i="6"/>
  <c r="Q26" i="6"/>
  <c r="Q75" i="6"/>
  <c r="U75" i="6" s="1"/>
  <c r="T29" i="7"/>
  <c r="E61" i="7"/>
  <c r="U87" i="6"/>
  <c r="E87" i="6"/>
  <c r="E115" i="6" s="1"/>
  <c r="T87" i="6"/>
  <c r="U53" i="7"/>
  <c r="U65" i="7"/>
  <c r="S69" i="7"/>
  <c r="S74" i="7"/>
  <c r="R75" i="7"/>
  <c r="U96" i="7"/>
  <c r="U16" i="8"/>
  <c r="R17" i="8"/>
  <c r="U19" i="8"/>
  <c r="U30" i="8"/>
  <c r="S32" i="8"/>
  <c r="S35" i="8"/>
  <c r="U47" i="8"/>
  <c r="U58" i="8"/>
  <c r="U67" i="8"/>
  <c r="R68" i="8"/>
  <c r="U72" i="8"/>
  <c r="R73" i="8"/>
  <c r="S87" i="8"/>
  <c r="U90" i="8"/>
  <c r="U10" i="9"/>
  <c r="U21" i="9"/>
  <c r="U38" i="9"/>
  <c r="P55" i="9"/>
  <c r="E69" i="9"/>
  <c r="Q115" i="9"/>
  <c r="Q114" i="9"/>
  <c r="T75" i="8"/>
  <c r="U17" i="8"/>
  <c r="T17" i="8"/>
  <c r="Q26" i="8"/>
  <c r="U42" i="8"/>
  <c r="P42" i="8"/>
  <c r="T42" i="8" s="1"/>
  <c r="U61" i="8"/>
  <c r="T61" i="8"/>
  <c r="Q75" i="8"/>
  <c r="U75" i="8" s="1"/>
  <c r="Q17" i="9"/>
  <c r="U57" i="9"/>
  <c r="T57" i="9"/>
  <c r="U55" i="7"/>
  <c r="T55" i="7"/>
  <c r="U87" i="7"/>
  <c r="E87" i="7"/>
  <c r="E115" i="7" s="1"/>
  <c r="U115" i="7" s="1"/>
  <c r="T87" i="7"/>
  <c r="T64" i="8"/>
  <c r="P87" i="7"/>
  <c r="Q61" i="8"/>
  <c r="U74" i="8"/>
  <c r="T74" i="8"/>
  <c r="U73" i="8"/>
  <c r="T73" i="8"/>
  <c r="U17" i="9"/>
  <c r="T17" i="9"/>
  <c r="Q26" i="9"/>
  <c r="P42" i="9"/>
  <c r="T42" i="9" s="1"/>
  <c r="T51" i="9"/>
  <c r="U55" i="8"/>
  <c r="T55" i="8"/>
  <c r="U87" i="8"/>
  <c r="E87" i="8"/>
  <c r="E115" i="8" s="1"/>
  <c r="U115" i="8" s="1"/>
  <c r="T87" i="8"/>
  <c r="U32" i="9"/>
  <c r="U35" i="9"/>
  <c r="T35" i="9"/>
  <c r="Q42" i="9"/>
  <c r="U42" i="9" s="1"/>
  <c r="P69" i="9"/>
  <c r="T69" i="9" s="1"/>
  <c r="P55" i="7"/>
  <c r="Q68" i="7"/>
  <c r="U68" i="7" s="1"/>
  <c r="P69" i="7"/>
  <c r="T69" i="7" s="1"/>
  <c r="Q73" i="7"/>
  <c r="P74" i="7"/>
  <c r="R87" i="7"/>
  <c r="P32" i="8"/>
  <c r="T32" i="8" s="1"/>
  <c r="P35" i="8"/>
  <c r="T35" i="8" s="1"/>
  <c r="P87" i="8"/>
  <c r="T92" i="8"/>
  <c r="T12" i="9"/>
  <c r="T23" i="9"/>
  <c r="T40" i="9"/>
  <c r="U50" i="9"/>
  <c r="S87" i="7"/>
  <c r="T9" i="8"/>
  <c r="T20" i="8"/>
  <c r="T31" i="8"/>
  <c r="T34" i="8"/>
  <c r="T37" i="8"/>
  <c r="T48" i="8"/>
  <c r="T59" i="8"/>
  <c r="T68" i="8"/>
  <c r="Q87" i="8"/>
  <c r="T91" i="8"/>
  <c r="T11" i="9"/>
  <c r="T22" i="9"/>
  <c r="T39" i="9"/>
  <c r="U55" i="9"/>
  <c r="T55" i="9"/>
  <c r="T49" i="9"/>
  <c r="U73" i="6"/>
  <c r="T73" i="6"/>
  <c r="U74" i="6"/>
  <c r="T74" i="6"/>
  <c r="T17" i="7"/>
  <c r="U42" i="7"/>
  <c r="T42" i="7"/>
  <c r="T45" i="7"/>
  <c r="T88" i="7"/>
  <c r="U9" i="8"/>
  <c r="U37" i="8"/>
  <c r="R87" i="8"/>
  <c r="U54" i="9"/>
  <c r="T54" i="9"/>
  <c r="U66" i="9"/>
  <c r="T66" i="9"/>
  <c r="Q68" i="9"/>
  <c r="U68" i="9" s="1"/>
  <c r="P115" i="9"/>
  <c r="P114" i="9"/>
  <c r="U95" i="9"/>
  <c r="U104" i="1"/>
  <c r="L114" i="1"/>
  <c r="R114" i="1" s="1"/>
  <c r="U100" i="8"/>
  <c r="R61" i="9"/>
  <c r="U63" i="9"/>
  <c r="T93" i="9"/>
  <c r="U106" i="7"/>
  <c r="T106" i="6"/>
  <c r="T87" i="9"/>
  <c r="P68" i="9"/>
  <c r="T68" i="9" s="1"/>
  <c r="P73" i="9"/>
  <c r="U104" i="9"/>
  <c r="U99" i="8"/>
  <c r="U109" i="8"/>
  <c r="T109" i="7"/>
  <c r="R97" i="5"/>
  <c r="T99" i="5"/>
  <c r="T105" i="5"/>
  <c r="T107" i="5"/>
  <c r="E87" i="9"/>
  <c r="E115" i="9" s="1"/>
  <c r="U115" i="9" s="1"/>
  <c r="U87" i="9"/>
  <c r="Q73" i="9"/>
  <c r="P74" i="9"/>
  <c r="T73" i="9"/>
  <c r="Q55" i="9"/>
  <c r="Q69" i="9"/>
  <c r="U69" i="9" s="1"/>
  <c r="T71" i="9"/>
  <c r="Q74" i="9"/>
  <c r="P75" i="9"/>
  <c r="T75" i="9" s="1"/>
  <c r="T89" i="9"/>
  <c r="E82" i="9"/>
  <c r="E82" i="7"/>
  <c r="E82" i="4"/>
  <c r="U107" i="1"/>
  <c r="T101" i="9"/>
  <c r="T107" i="9"/>
  <c r="T111" i="9"/>
  <c r="T106" i="8"/>
  <c r="T112" i="8"/>
  <c r="L114" i="4"/>
  <c r="R114" i="4" s="1"/>
  <c r="U73" i="9"/>
  <c r="T53" i="9"/>
  <c r="T65" i="9"/>
  <c r="U71" i="9"/>
  <c r="T88" i="9"/>
  <c r="T96" i="9"/>
  <c r="E82" i="1"/>
  <c r="U99" i="1"/>
  <c r="T112" i="1"/>
  <c r="T98" i="8"/>
  <c r="T104" i="8"/>
  <c r="S97" i="7"/>
  <c r="E97" i="6"/>
  <c r="U97" i="6" s="1"/>
  <c r="U101" i="6"/>
  <c r="E97" i="4"/>
  <c r="E114" i="4" s="1"/>
  <c r="T99" i="3"/>
  <c r="T101" i="3"/>
  <c r="T105" i="3"/>
  <c r="T107" i="3"/>
  <c r="T109" i="3"/>
  <c r="T102" i="2"/>
  <c r="T104" i="2"/>
  <c r="T106" i="2"/>
  <c r="T110" i="2"/>
  <c r="T74" i="9"/>
  <c r="T110" i="1"/>
  <c r="U112" i="7"/>
  <c r="U103" i="6"/>
  <c r="U98" i="5"/>
  <c r="U100" i="5"/>
  <c r="U106" i="5"/>
  <c r="U108" i="5"/>
  <c r="U103" i="3"/>
  <c r="U111" i="3"/>
  <c r="U100" i="2"/>
  <c r="U108" i="2"/>
  <c r="T115" i="8"/>
  <c r="U115" i="3"/>
  <c r="L114" i="9"/>
  <c r="R114" i="9" s="1"/>
  <c r="M114" i="8"/>
  <c r="S114" i="8" s="1"/>
  <c r="E97" i="7"/>
  <c r="R97" i="6"/>
  <c r="S97" i="5"/>
  <c r="T115" i="5"/>
  <c r="E97" i="8"/>
  <c r="R97" i="7"/>
  <c r="S97" i="6"/>
  <c r="T101" i="1"/>
  <c r="T109" i="1"/>
  <c r="M114" i="1"/>
  <c r="S114" i="1" s="1"/>
  <c r="E97" i="9"/>
  <c r="T98" i="9"/>
  <c r="T106" i="9"/>
  <c r="T103" i="8"/>
  <c r="T111" i="8"/>
  <c r="T100" i="7"/>
  <c r="T108" i="7"/>
  <c r="T105" i="6"/>
  <c r="T102" i="5"/>
  <c r="T110" i="5"/>
  <c r="T99" i="4"/>
  <c r="T107" i="4"/>
  <c r="T104" i="3"/>
  <c r="T112" i="3"/>
  <c r="L114" i="3"/>
  <c r="R114" i="3" s="1"/>
  <c r="T101" i="2"/>
  <c r="T109" i="2"/>
  <c r="M114" i="2"/>
  <c r="S114" i="2" s="1"/>
  <c r="E97" i="1"/>
  <c r="U99" i="4"/>
  <c r="E97" i="2"/>
  <c r="T103" i="1"/>
  <c r="T111" i="1"/>
  <c r="T100" i="9"/>
  <c r="T108" i="9"/>
  <c r="T115" i="9"/>
  <c r="T105" i="8"/>
  <c r="T102" i="7"/>
  <c r="T110" i="7"/>
  <c r="T99" i="6"/>
  <c r="T107" i="6"/>
  <c r="T104" i="5"/>
  <c r="T112" i="5"/>
  <c r="T101" i="4"/>
  <c r="T109" i="4"/>
  <c r="E97" i="3"/>
  <c r="T98" i="3"/>
  <c r="T106" i="3"/>
  <c r="T103" i="2"/>
  <c r="T111" i="2"/>
  <c r="T100" i="1"/>
  <c r="T108" i="1"/>
  <c r="T105" i="9"/>
  <c r="T102" i="8"/>
  <c r="T110" i="8"/>
  <c r="T99" i="7"/>
  <c r="T107" i="7"/>
  <c r="T104" i="6"/>
  <c r="T115" i="2"/>
  <c r="E97" i="5"/>
  <c r="U32" i="3" l="1"/>
  <c r="U26" i="3"/>
  <c r="T115" i="1"/>
  <c r="U32" i="8"/>
  <c r="T61" i="9"/>
  <c r="Q115" i="8"/>
  <c r="Q114" i="8"/>
  <c r="P115" i="8"/>
  <c r="P114" i="8"/>
  <c r="P115" i="5"/>
  <c r="P114" i="5"/>
  <c r="Q115" i="6"/>
  <c r="Q114" i="6"/>
  <c r="Q115" i="5"/>
  <c r="Q114" i="5"/>
  <c r="P115" i="1"/>
  <c r="P114" i="1"/>
  <c r="E114" i="6"/>
  <c r="U115" i="4"/>
  <c r="T115" i="4"/>
  <c r="Q115" i="2"/>
  <c r="Q114" i="2"/>
  <c r="U61" i="7"/>
  <c r="T61" i="7"/>
  <c r="P115" i="3"/>
  <c r="P114" i="3"/>
  <c r="T97" i="4"/>
  <c r="P115" i="7"/>
  <c r="P114" i="7"/>
  <c r="Q115" i="4"/>
  <c r="Q114" i="4"/>
  <c r="Q115" i="1"/>
  <c r="Q114" i="1"/>
  <c r="U115" i="6"/>
  <c r="T115" i="6"/>
  <c r="P115" i="4"/>
  <c r="P114" i="4"/>
  <c r="Q115" i="3"/>
  <c r="Q114" i="3"/>
  <c r="U35" i="4"/>
  <c r="T35" i="4"/>
  <c r="U97" i="4"/>
  <c r="T97" i="6"/>
  <c r="T115" i="7"/>
  <c r="P115" i="2"/>
  <c r="P114" i="2"/>
  <c r="E114" i="5"/>
  <c r="U97" i="5"/>
  <c r="T97" i="5"/>
  <c r="T97" i="1"/>
  <c r="E114" i="1"/>
  <c r="U97" i="1"/>
  <c r="U114" i="4"/>
  <c r="T114" i="4"/>
  <c r="U97" i="8"/>
  <c r="T97" i="8"/>
  <c r="E114" i="8"/>
  <c r="U97" i="9"/>
  <c r="T97" i="9"/>
  <c r="E114" i="9"/>
  <c r="T97" i="2"/>
  <c r="E114" i="2"/>
  <c r="U97" i="2"/>
  <c r="E114" i="3"/>
  <c r="U97" i="3"/>
  <c r="T97" i="3"/>
  <c r="U97" i="7"/>
  <c r="T97" i="7"/>
  <c r="E114" i="7"/>
  <c r="T114" i="6" l="1"/>
  <c r="U114" i="6"/>
  <c r="U114" i="9"/>
  <c r="T114" i="9"/>
  <c r="U114" i="2"/>
  <c r="T114" i="2"/>
  <c r="T114" i="7"/>
  <c r="U114" i="7"/>
  <c r="U114" i="1"/>
  <c r="T114" i="1"/>
  <c r="U114" i="8"/>
  <c r="T114" i="8"/>
  <c r="U114" i="3"/>
  <c r="T114" i="3"/>
  <c r="U114" i="5"/>
  <c r="T114" i="5"/>
</calcChain>
</file>

<file path=xl/sharedStrings.xml><?xml version="1.0" encoding="utf-8"?>
<sst xmlns="http://schemas.openxmlformats.org/spreadsheetml/2006/main" count="3325" uniqueCount="136">
  <si>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</si>
  <si>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</si>
  <si>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</si>
  <si>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</si>
  <si>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METROS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</si>
  <si>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</si>
  <si>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</si>
  <si>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</si>
  <si>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</si>
  <si>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</si>
  <si>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</si>
  <si>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</si>
  <si>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</si>
  <si>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</si>
  <si>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</si>
  <si>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</si>
  <si>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</si>
  <si>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</si>
  <si>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</si>
  <si>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</si>
  <si>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</si>
  <si>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</si>
  <si>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</si>
  <si>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</si>
  <si>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</si>
  <si>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</si>
  <si>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</si>
  <si>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</si>
  <si>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</si>
  <si>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</si>
  <si>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</si>
  <si>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</si>
  <si>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</si>
  <si>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</si>
  <si>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</si>
  <si>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</si>
  <si>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</si>
  <si>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</si>
  <si>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</si>
  <si>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</si>
  <si>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</si>
  <si>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</si>
  <si>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</si>
  <si>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</si>
  <si>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</si>
  <si>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</si>
  <si>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</si>
  <si>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</si>
  <si>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</si>
  <si>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</si>
  <si>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</si>
  <si>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</si>
  <si>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</si>
  <si>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</si>
  <si>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</si>
  <si>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</si>
  <si>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</si>
  <si>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</si>
  <si>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</si>
  <si>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</si>
  <si>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</si>
  <si>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</si>
  <si>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</si>
  <si>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</si>
  <si>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</si>
  <si>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</si>
  <si>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</si>
  <si>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</si>
  <si>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</si>
  <si>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</si>
  <si>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</si>
  <si>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</si>
  <si>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</si>
  <si>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</si>
  <si>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</si>
  <si>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</si>
  <si>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</si>
  <si>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</si>
  <si>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</si>
  <si>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</si>
  <si>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</si>
  <si>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</si>
  <si>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</si>
  <si>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</si>
  <si>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</si>
  <si>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</si>
  <si>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</si>
  <si>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</si>
  <si>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</si>
  <si>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</si>
  <si>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</si>
  <si>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</si>
  <si>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</si>
  <si>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</si>
  <si>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</si>
  <si>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</si>
  <si>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</si>
  <si>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</si>
  <si>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</si>
  <si>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</si>
  <si>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</si>
  <si>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</si>
  <si>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</si>
  <si>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</si>
  <si>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</si>
  <si>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</si>
  <si>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</si>
  <si>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</si>
  <si>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</si>
  <si>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</si>
  <si>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</si>
  <si>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</si>
  <si>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</si>
  <si>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</si>
  <si>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</si>
  <si>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NELSON MANDELA BAY (NMA)</t>
  </si>
  <si>
    <t>FREE STATE: MANGAUNG (MAN)</t>
  </si>
  <si>
    <t>GAUTENG: CITY OF EKURHULENI (EKU)</t>
  </si>
  <si>
    <t>GAUTENG: CITY OF JOHANNESBURG (JHB)</t>
  </si>
  <si>
    <t>GAUTENG: CITY OF TSHWANE (TSH)</t>
  </si>
  <si>
    <t>KWAZULU-NATAL: ETHEKWINI (ETH)</t>
  </si>
  <si>
    <t>WESTERN CAPE: CAPE TOWN (CPT)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</si>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</sst>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10000000</v>
      </c>
      <c r="C10" s="108"/>
      <c r="D10" s="108"/>
      <c r="E10" s="108">
        <f t="shared" ref="E10:E17" si="0">$B10      +$C10      +$D10</f>
        <v>10000000</v>
      </c>
      <c r="F10" s="109">
        <v>10000000</v>
      </c>
      <c r="G10" s="110">
        <v>10000000</v>
      </c>
      <c r="H10" s="109">
        <v>1833000</v>
      </c>
      <c r="I10" s="110">
        <v>1578279</v>
      </c>
      <c r="J10" s="109">
        <v>3618000</v>
      </c>
      <c r="K10" s="110">
        <v>3065545</v>
      </c>
      <c r="L10" s="109"/>
      <c r="M10" s="110"/>
      <c r="N10" s="109"/>
      <c r="O10" s="110"/>
      <c r="P10" s="109">
        <f t="shared" ref="P10:P17" si="1">$H10      +$J10      +$L10      +$N10</f>
        <v>5451000</v>
      </c>
      <c r="Q10" s="110">
        <f t="shared" ref="Q10:Q17" si="2">$I10      +$K10      +$M10      +$O10</f>
        <v>4643824</v>
      </c>
      <c r="R10" s="54">
        <f t="shared" ref="R10:R17" si="3">IF(($H10      =0),0,((($J10      -$H10      )/$H10      )*100))</f>
        <v>97.381342062193127</v>
      </c>
      <c r="S10" s="55">
        <f t="shared" ref="S10:S17" si="4">IF(($I10      =0),0,((($K10      -$I10      )/$I10      )*100))</f>
        <v>94.233402332540692</v>
      </c>
      <c r="T10" s="54">
        <f t="shared" ref="T10:T16" si="5">IF(($E10      =0),0,(($P10      /$E10      )*100))</f>
        <v>54.510000000000005</v>
      </c>
      <c r="U10" s="56">
        <f t="shared" ref="U10:U16" si="6">IF(($E10      =0),0,(($Q10      /$E10      )*100))</f>
        <v>46.43824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81200000</v>
      </c>
      <c r="C11" s="108"/>
      <c r="D11" s="108"/>
      <c r="E11" s="108">
        <f t="shared" si="0"/>
        <v>81200000</v>
      </c>
      <c r="F11" s="109">
        <v>81200000</v>
      </c>
      <c r="G11" s="110">
        <v>52500000</v>
      </c>
      <c r="H11" s="109">
        <v>14740000</v>
      </c>
      <c r="I11" s="110">
        <v>20099836</v>
      </c>
      <c r="J11" s="109">
        <v>14842000</v>
      </c>
      <c r="K11" s="110">
        <v>11905275</v>
      </c>
      <c r="L11" s="109"/>
      <c r="M11" s="110"/>
      <c r="N11" s="109"/>
      <c r="O11" s="110"/>
      <c r="P11" s="109">
        <f t="shared" si="1"/>
        <v>29582000</v>
      </c>
      <c r="Q11" s="110">
        <f t="shared" si="2"/>
        <v>32005111</v>
      </c>
      <c r="R11" s="54">
        <f t="shared" si="3"/>
        <v>0.69199457259158759</v>
      </c>
      <c r="S11" s="55">
        <f t="shared" si="4"/>
        <v>-40.769292843981411</v>
      </c>
      <c r="T11" s="54">
        <f t="shared" si="5"/>
        <v>36.431034482758626</v>
      </c>
      <c r="U11" s="56">
        <f t="shared" si="6"/>
        <v>39.415161330049258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1023636000</v>
      </c>
      <c r="C13" s="108"/>
      <c r="D13" s="108"/>
      <c r="E13" s="108">
        <f t="shared" si="0"/>
        <v>1023636000</v>
      </c>
      <c r="F13" s="109" t="s">
        <v>36</v>
      </c>
      <c r="G13" s="110" t="s">
        <v>36</v>
      </c>
      <c r="H13" s="109"/>
      <c r="I13" s="110">
        <v>21648938</v>
      </c>
      <c r="J13" s="109"/>
      <c r="K13" s="110">
        <v>54205255</v>
      </c>
      <c r="L13" s="109"/>
      <c r="M13" s="110"/>
      <c r="N13" s="109"/>
      <c r="O13" s="110"/>
      <c r="P13" s="109">
        <f t="shared" si="1"/>
        <v>0</v>
      </c>
      <c r="Q13" s="110">
        <f t="shared" si="2"/>
        <v>75854193</v>
      </c>
      <c r="R13" s="54">
        <f t="shared" si="3"/>
        <v>0</v>
      </c>
      <c r="S13" s="55">
        <f t="shared" si="4"/>
        <v>150.38297490620556</v>
      </c>
      <c r="T13" s="54">
        <f t="shared" si="5"/>
        <v>0</v>
      </c>
      <c r="U13" s="56">
        <f t="shared" si="6"/>
        <v>7.4102701546252776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29340000</v>
      </c>
      <c r="C15" s="108"/>
      <c r="D15" s="108"/>
      <c r="E15" s="108">
        <f t="shared" si="0"/>
        <v>29340000</v>
      </c>
      <c r="F15" s="109">
        <v>29340000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1144176000</v>
      </c>
      <c r="C17" s="111">
        <f>SUM(C9:C16)</f>
        <v>0</v>
      </c>
      <c r="D17" s="111"/>
      <c r="E17" s="111">
        <f t="shared" si="0"/>
        <v>1144176000</v>
      </c>
      <c r="F17" s="112">
        <f t="shared" ref="F17:O17" si="7">SUM(F9:F16)</f>
        <v>120540000</v>
      </c>
      <c r="G17" s="113">
        <f t="shared" si="7"/>
        <v>62500000</v>
      </c>
      <c r="H17" s="112">
        <f t="shared" si="7"/>
        <v>16573000</v>
      </c>
      <c r="I17" s="113">
        <f t="shared" si="7"/>
        <v>43327053</v>
      </c>
      <c r="J17" s="112">
        <f t="shared" si="7"/>
        <v>18460000</v>
      </c>
      <c r="K17" s="113">
        <f t="shared" si="7"/>
        <v>69176075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35033000</v>
      </c>
      <c r="Q17" s="113">
        <f t="shared" si="2"/>
        <v>112503128</v>
      </c>
      <c r="R17" s="58">
        <f t="shared" si="3"/>
        <v>11.385989259639171</v>
      </c>
      <c r="S17" s="59">
        <f t="shared" si="4"/>
        <v>59.660235834641242</v>
      </c>
      <c r="T17" s="58">
        <f>IF((SUM($E9:$E14))=0,0,(P17/(SUM($E9:$E14))*100))</f>
        <v>3.1424352999006131</v>
      </c>
      <c r="U17" s="60">
        <f>IF((SUM($E9:$E14))=0,0,(Q17/(SUM($E9:$E14))*100))</f>
        <v>10.091450939869183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6476232000</v>
      </c>
      <c r="C30" s="108"/>
      <c r="D30" s="108"/>
      <c r="E30" s="108">
        <f>$B30      +$C30      +$D30</f>
        <v>6476232000</v>
      </c>
      <c r="F30" s="109">
        <v>6476232000</v>
      </c>
      <c r="G30" s="110">
        <v>3908877000</v>
      </c>
      <c r="H30" s="109">
        <v>631652000</v>
      </c>
      <c r="I30" s="110">
        <v>569129065</v>
      </c>
      <c r="J30" s="109">
        <v>1351067000</v>
      </c>
      <c r="K30" s="110">
        <v>1088994893</v>
      </c>
      <c r="L30" s="109"/>
      <c r="M30" s="110"/>
      <c r="N30" s="109"/>
      <c r="O30" s="110"/>
      <c r="P30" s="109">
        <f>$H30      +$J30      +$L30      +$N30</f>
        <v>1982719000</v>
      </c>
      <c r="Q30" s="110">
        <f>$I30      +$K30      +$M30      +$O30</f>
        <v>1658123958</v>
      </c>
      <c r="R30" s="54">
        <f>IF(($H30      =0),0,((($J30      -$H30      )/$H30      )*100))</f>
        <v>113.89420123739021</v>
      </c>
      <c r="S30" s="55">
        <f>IF(($I30      =0),0,((($K30      -$I30      )/$I30      )*100))</f>
        <v>91.34410100809032</v>
      </c>
      <c r="T30" s="54">
        <f>IF(($E30      =0),0,(($P30      /$E30      )*100))</f>
        <v>30.615317672374925</v>
      </c>
      <c r="U30" s="56">
        <f>IF(($E30      =0),0,(($Q30      /$E30      )*100))</f>
        <v>25.603220483762779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6476232000</v>
      </c>
      <c r="C32" s="111">
        <f>SUM(C28:C31)</f>
        <v>0</v>
      </c>
      <c r="D32" s="111"/>
      <c r="E32" s="111">
        <f>$B32      +$C32      +$D32</f>
        <v>6476232000</v>
      </c>
      <c r="F32" s="112">
        <f t="shared" ref="F32:O32" si="16">SUM(F28:F31)</f>
        <v>6476232000</v>
      </c>
      <c r="G32" s="113">
        <f t="shared" si="16"/>
        <v>3908877000</v>
      </c>
      <c r="H32" s="112">
        <f t="shared" si="16"/>
        <v>631652000</v>
      </c>
      <c r="I32" s="113">
        <f t="shared" si="16"/>
        <v>569129065</v>
      </c>
      <c r="J32" s="112">
        <f t="shared" si="16"/>
        <v>1351067000</v>
      </c>
      <c r="K32" s="113">
        <f t="shared" si="16"/>
        <v>1088994893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1982719000</v>
      </c>
      <c r="Q32" s="113">
        <f>$I32      +$K32      +$M32      +$O32</f>
        <v>1658123958</v>
      </c>
      <c r="R32" s="58">
        <f>IF(($H32      =0),0,((($J32      -$H32      )/$H32      )*100))</f>
        <v>113.89420123739021</v>
      </c>
      <c r="S32" s="59">
        <f>IF(($I32      =0),0,((($K32      -$I32      )/$I32      )*100))</f>
        <v>91.34410100809032</v>
      </c>
      <c r="T32" s="58">
        <f>IF($E32   =0,0,($P32   /$E32   )*100)</f>
        <v>30.615317672374925</v>
      </c>
      <c r="U32" s="60">
        <f>IF($E32   =0,0,($Q32   /$E32   )*100)</f>
        <v>25.603220483762779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52763000</v>
      </c>
      <c r="C34" s="108"/>
      <c r="D34" s="108"/>
      <c r="E34" s="108">
        <f>$B34      +$C34      +$D34</f>
        <v>52763000</v>
      </c>
      <c r="F34" s="109">
        <v>52763000</v>
      </c>
      <c r="G34" s="110">
        <v>33102000</v>
      </c>
      <c r="H34" s="109">
        <v>9098000</v>
      </c>
      <c r="I34" s="110">
        <v>17208172</v>
      </c>
      <c r="J34" s="109">
        <v>8670000</v>
      </c>
      <c r="K34" s="110">
        <v>7667828</v>
      </c>
      <c r="L34" s="109"/>
      <c r="M34" s="110"/>
      <c r="N34" s="109"/>
      <c r="O34" s="110"/>
      <c r="P34" s="109">
        <f>$H34      +$J34      +$L34      +$N34</f>
        <v>17768000</v>
      </c>
      <c r="Q34" s="110">
        <f>$I34      +$K34      +$M34      +$O34</f>
        <v>24876000</v>
      </c>
      <c r="R34" s="54">
        <f>IF(($H34      =0),0,((($J34      -$H34      )/$H34      )*100))</f>
        <v>-4.7043306221147505</v>
      </c>
      <c r="S34" s="55">
        <f>IF(($I34      =0),0,((($K34      -$I34      )/$I34      )*100))</f>
        <v>-55.440775464122517</v>
      </c>
      <c r="T34" s="54">
        <f>IF(($E34      =0),0,(($P34      /$E34      )*100))</f>
        <v>33.67511324223414</v>
      </c>
      <c r="U34" s="56">
        <f>IF(($E34      =0),0,(($Q34      /$E34      )*100))</f>
        <v>47.146674753141404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52763000</v>
      </c>
      <c r="C35" s="111">
        <f>C34</f>
        <v>0</v>
      </c>
      <c r="D35" s="111"/>
      <c r="E35" s="111">
        <f>$B35      +$C35      +$D35</f>
        <v>52763000</v>
      </c>
      <c r="F35" s="112">
        <f t="shared" ref="F35:O35" si="17">F34</f>
        <v>52763000</v>
      </c>
      <c r="G35" s="113">
        <f t="shared" si="17"/>
        <v>33102000</v>
      </c>
      <c r="H35" s="112">
        <f t="shared" si="17"/>
        <v>9098000</v>
      </c>
      <c r="I35" s="113">
        <f t="shared" si="17"/>
        <v>17208172</v>
      </c>
      <c r="J35" s="112">
        <f t="shared" si="17"/>
        <v>8670000</v>
      </c>
      <c r="K35" s="113">
        <f t="shared" si="17"/>
        <v>7667828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17768000</v>
      </c>
      <c r="Q35" s="113">
        <f>$I35      +$K35      +$M35      +$O35</f>
        <v>24876000</v>
      </c>
      <c r="R35" s="58">
        <f>IF(($H35      =0),0,((($J35      -$H35      )/$H35      )*100))</f>
        <v>-4.7043306221147505</v>
      </c>
      <c r="S35" s="59">
        <f>IF(($I35      =0),0,((($K35      -$I35      )/$I35      )*100))</f>
        <v>-55.440775464122517</v>
      </c>
      <c r="T35" s="58">
        <f>IF($E35   =0,0,($P35   /$E35   )*100)</f>
        <v>33.67511324223414</v>
      </c>
      <c r="U35" s="60">
        <f>IF($E35   =0,0,($Q35   /$E35   )*100)</f>
        <v>47.146674753141404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208843000</v>
      </c>
      <c r="C38" s="108"/>
      <c r="D38" s="108"/>
      <c r="E38" s="108">
        <f t="shared" si="18"/>
        <v>208843000</v>
      </c>
      <c r="F38" s="109">
        <v>189881000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35000000</v>
      </c>
      <c r="C40" s="108"/>
      <c r="D40" s="108"/>
      <c r="E40" s="108">
        <f t="shared" si="18"/>
        <v>35000000</v>
      </c>
      <c r="F40" s="109">
        <v>35000000</v>
      </c>
      <c r="G40" s="110">
        <v>21000000</v>
      </c>
      <c r="H40" s="109"/>
      <c r="I40" s="110">
        <v>502667</v>
      </c>
      <c r="J40" s="109">
        <v>15280000</v>
      </c>
      <c r="K40" s="110">
        <v>8380766</v>
      </c>
      <c r="L40" s="109"/>
      <c r="M40" s="110"/>
      <c r="N40" s="109"/>
      <c r="O40" s="110"/>
      <c r="P40" s="109">
        <f t="shared" si="19"/>
        <v>15280000</v>
      </c>
      <c r="Q40" s="110">
        <f t="shared" si="20"/>
        <v>8883433</v>
      </c>
      <c r="R40" s="54">
        <f t="shared" si="21"/>
        <v>0</v>
      </c>
      <c r="S40" s="55">
        <f t="shared" si="22"/>
        <v>1567.2600349734516</v>
      </c>
      <c r="T40" s="54">
        <f t="shared" si="23"/>
        <v>43.657142857142858</v>
      </c>
      <c r="U40" s="56">
        <f t="shared" si="24"/>
        <v>25.381237142857145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243843000</v>
      </c>
      <c r="C42" s="111">
        <f>SUM(C37:C41)</f>
        <v>0</v>
      </c>
      <c r="D42" s="111"/>
      <c r="E42" s="111">
        <f t="shared" si="18"/>
        <v>243843000</v>
      </c>
      <c r="F42" s="112">
        <f t="shared" ref="F42:O42" si="25">SUM(F37:F41)</f>
        <v>224881000</v>
      </c>
      <c r="G42" s="113">
        <f t="shared" si="25"/>
        <v>21000000</v>
      </c>
      <c r="H42" s="112">
        <f t="shared" si="25"/>
        <v>0</v>
      </c>
      <c r="I42" s="113">
        <f t="shared" si="25"/>
        <v>502667</v>
      </c>
      <c r="J42" s="112">
        <f t="shared" si="25"/>
        <v>15280000</v>
      </c>
      <c r="K42" s="113">
        <f t="shared" si="25"/>
        <v>8380766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15280000</v>
      </c>
      <c r="Q42" s="113">
        <f t="shared" si="20"/>
        <v>8883433</v>
      </c>
      <c r="R42" s="58">
        <f t="shared" si="21"/>
        <v>0</v>
      </c>
      <c r="S42" s="59">
        <f t="shared" si="22"/>
        <v>1567.2600349734516</v>
      </c>
      <c r="T42" s="58">
        <f>IF((+$E37+$E40) =0,0,(P42   /(+$E37+$E40) )*100)</f>
        <v>43.657142857142858</v>
      </c>
      <c r="U42" s="60">
        <f>IF((+$E37+$E40) =0,0,(Q42   /(+$E37+$E40) )*100)</f>
        <v>25.381237142857145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390000000</v>
      </c>
      <c r="C45" s="108"/>
      <c r="D45" s="108"/>
      <c r="E45" s="108">
        <f t="shared" si="26"/>
        <v>390000000</v>
      </c>
      <c r="F45" s="109">
        <v>390000000</v>
      </c>
      <c r="G45" s="110">
        <v>264000000</v>
      </c>
      <c r="H45" s="109">
        <v>19835000</v>
      </c>
      <c r="I45" s="110"/>
      <c r="J45" s="109">
        <v>19177000</v>
      </c>
      <c r="K45" s="110"/>
      <c r="L45" s="109"/>
      <c r="M45" s="110"/>
      <c r="N45" s="109"/>
      <c r="O45" s="110"/>
      <c r="P45" s="109">
        <f t="shared" si="27"/>
        <v>39012000</v>
      </c>
      <c r="Q45" s="110">
        <f t="shared" si="28"/>
        <v>0</v>
      </c>
      <c r="R45" s="54">
        <f t="shared" si="29"/>
        <v>-3.3173682883791278</v>
      </c>
      <c r="S45" s="55">
        <f t="shared" si="30"/>
        <v>0</v>
      </c>
      <c r="T45" s="54">
        <f t="shared" si="31"/>
        <v>10.003076923076923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390000000</v>
      </c>
      <c r="C55" s="111">
        <f>SUM(C44:C54)</f>
        <v>0</v>
      </c>
      <c r="D55" s="111"/>
      <c r="E55" s="111">
        <f t="shared" si="26"/>
        <v>390000000</v>
      </c>
      <c r="F55" s="112">
        <f t="shared" ref="F55:O55" si="33">SUM(F44:F54)</f>
        <v>390000000</v>
      </c>
      <c r="G55" s="113">
        <f t="shared" si="33"/>
        <v>264000000</v>
      </c>
      <c r="H55" s="112">
        <f t="shared" si="33"/>
        <v>19835000</v>
      </c>
      <c r="I55" s="113">
        <f t="shared" si="33"/>
        <v>0</v>
      </c>
      <c r="J55" s="112">
        <f t="shared" si="33"/>
        <v>19177000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39012000</v>
      </c>
      <c r="Q55" s="113">
        <f t="shared" si="28"/>
        <v>0</v>
      </c>
      <c r="R55" s="58">
        <f t="shared" si="29"/>
        <v>-3.3173682883791278</v>
      </c>
      <c r="S55" s="59">
        <f t="shared" si="30"/>
        <v>0</v>
      </c>
      <c r="T55" s="58">
        <f>IF((+$E45+$E47+$E49+$E50+$E53) =0,0,(P55   /(+$E45+$E47+$E49+$E50+$E53) )*100)</f>
        <v>10.003076923076923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4717475000</v>
      </c>
      <c r="C67" s="108"/>
      <c r="D67" s="108"/>
      <c r="E67" s="108">
        <f t="shared" si="35"/>
        <v>4717475000</v>
      </c>
      <c r="F67" s="109">
        <v>4717475000</v>
      </c>
      <c r="G67" s="110">
        <v>3232667000</v>
      </c>
      <c r="H67" s="109">
        <v>632860000</v>
      </c>
      <c r="I67" s="110">
        <v>549917544</v>
      </c>
      <c r="J67" s="109">
        <v>1463160000</v>
      </c>
      <c r="K67" s="110">
        <v>1968996548</v>
      </c>
      <c r="L67" s="109"/>
      <c r="M67" s="110"/>
      <c r="N67" s="109"/>
      <c r="O67" s="110"/>
      <c r="P67" s="109">
        <f t="shared" si="36"/>
        <v>2096020000</v>
      </c>
      <c r="Q67" s="110">
        <f t="shared" si="37"/>
        <v>2518914092</v>
      </c>
      <c r="R67" s="54">
        <f t="shared" si="38"/>
        <v>131.19805328192649</v>
      </c>
      <c r="S67" s="55">
        <f t="shared" si="39"/>
        <v>258.0530516771438</v>
      </c>
      <c r="T67" s="54">
        <f t="shared" si="40"/>
        <v>44.430972077223515</v>
      </c>
      <c r="U67" s="56">
        <f t="shared" si="41"/>
        <v>53.395388253249884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4717475000</v>
      </c>
      <c r="C68" s="111">
        <f>SUM(C63:C67)</f>
        <v>0</v>
      </c>
      <c r="D68" s="111"/>
      <c r="E68" s="111">
        <f t="shared" si="35"/>
        <v>4717475000</v>
      </c>
      <c r="F68" s="112">
        <f t="shared" ref="F68:O68" si="42">SUM(F63:F67)</f>
        <v>4717475000</v>
      </c>
      <c r="G68" s="113">
        <f t="shared" si="42"/>
        <v>3232667000</v>
      </c>
      <c r="H68" s="112">
        <f t="shared" si="42"/>
        <v>632860000</v>
      </c>
      <c r="I68" s="113">
        <f t="shared" si="42"/>
        <v>549917544</v>
      </c>
      <c r="J68" s="112">
        <f t="shared" si="42"/>
        <v>1463160000</v>
      </c>
      <c r="K68" s="113">
        <f t="shared" si="42"/>
        <v>1968996548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2096020000</v>
      </c>
      <c r="Q68" s="113">
        <f t="shared" si="37"/>
        <v>2518914092</v>
      </c>
      <c r="R68" s="58">
        <f t="shared" si="38"/>
        <v>131.19805328192649</v>
      </c>
      <c r="S68" s="59">
        <f t="shared" si="39"/>
        <v>258.0530516771438</v>
      </c>
      <c r="T68" s="58">
        <f>IF((+$E63+$E65+$E66++$E67) =0,0,(P68   /(+$E63+$E65+$E66+$E67) )*100)</f>
        <v>44.430972077223515</v>
      </c>
      <c r="U68" s="60">
        <f>IF((+$E63+$E65+$E67) =0,0,(Q68  /(+$E63+$E65+$E67) )*100)</f>
        <v>53.395388253249884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13024489000</v>
      </c>
      <c r="C69" s="120">
        <f>SUM(C9:C16,C19:C25,C28:C31,C34,C37:C41,C44:C54,C57:C60,C63:C67)</f>
        <v>0</v>
      </c>
      <c r="D69" s="120"/>
      <c r="E69" s="120">
        <f t="shared" si="35"/>
        <v>13024489000</v>
      </c>
      <c r="F69" s="121">
        <f t="shared" ref="F69:O69" si="43">SUM(F9:F16,F19:F25,F28:F31,F34,F37:F41,F44:F54,F57:F60,F63:F67)</f>
        <v>11981891000</v>
      </c>
      <c r="G69" s="122">
        <f t="shared" si="43"/>
        <v>7522146000</v>
      </c>
      <c r="H69" s="121">
        <f t="shared" si="43"/>
        <v>1310018000</v>
      </c>
      <c r="I69" s="122">
        <f t="shared" si="43"/>
        <v>1180084501</v>
      </c>
      <c r="J69" s="121">
        <f t="shared" si="43"/>
        <v>2875814000</v>
      </c>
      <c r="K69" s="122">
        <f t="shared" si="43"/>
        <v>3143216110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4185832000</v>
      </c>
      <c r="Q69" s="122">
        <f t="shared" si="37"/>
        <v>4323300611</v>
      </c>
      <c r="R69" s="67">
        <f t="shared" si="38"/>
        <v>119.52476988865801</v>
      </c>
      <c r="S69" s="68">
        <f t="shared" si="39"/>
        <v>166.35517264538669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32.736835799174521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33.811959537023441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13024489000</v>
      </c>
      <c r="C75" s="120">
        <f>SUM(C9:C16,C19:C25,C28:C31,C34,C37:C41,C44:C54,C57:C60,C63:C67,C71:C72)</f>
        <v>0</v>
      </c>
      <c r="D75" s="120"/>
      <c r="E75" s="120">
        <f>$B75      +$C75      +$D75</f>
        <v>13024489000</v>
      </c>
      <c r="F75" s="121">
        <f t="shared" ref="F75:O75" si="46">SUM(F9:F16,F19:F25,F28:F31,F34,F37:F41,F44:F54,F57:F60,F63:F67,F71:F72)</f>
        <v>11981891000</v>
      </c>
      <c r="G75" s="122">
        <f t="shared" si="46"/>
        <v>7522146000</v>
      </c>
      <c r="H75" s="121">
        <f t="shared" si="46"/>
        <v>1310018000</v>
      </c>
      <c r="I75" s="122">
        <f t="shared" si="46"/>
        <v>1180084501</v>
      </c>
      <c r="J75" s="121">
        <f t="shared" si="46"/>
        <v>2875814000</v>
      </c>
      <c r="K75" s="122">
        <f t="shared" si="46"/>
        <v>3143216110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4185832000</v>
      </c>
      <c r="Q75" s="122">
        <f>$I75      +$K75      +$M75      +$O75</f>
        <v>4323300611</v>
      </c>
      <c r="R75" s="67">
        <f>IF(($H75      =0),0,((($J75      -$H75      )/$H75      )*100))</f>
        <v>119.52476988865801</v>
      </c>
      <c r="S75" s="68">
        <f>IF(($I75      =0),0,((($K75      -$I75      )/$I75      )*100))</f>
        <v>166.35517264538669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32.736835799174521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33.811959537023441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123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124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125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126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127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128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129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130</v>
      </c>
    </row>
    <row r="118" spans="1:23" x14ac:dyDescent="0.25">
      <c r="A118" s="35" t="s">
        <v>131</v>
      </c>
    </row>
    <row r="119" spans="1:23" ht="13" x14ac:dyDescent="0.3">
      <c r="A119" s="35" t="s">
        <v>132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133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134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135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j4sYTSb0Sv/kcmLqlTDIf8RX0PnZktzkoYa3UO8iUEEmZH5rt/plqhCUn9YyuJmYBRzTxSSWR5/k+ljB/vWq9g==" saltValue="zGtaD1aY8Z23PeGSRbNM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185000</v>
      </c>
      <c r="I10" s="110">
        <v>118999</v>
      </c>
      <c r="J10" s="109">
        <v>186000</v>
      </c>
      <c r="K10" s="110">
        <v>253015</v>
      </c>
      <c r="L10" s="109"/>
      <c r="M10" s="110"/>
      <c r="N10" s="109"/>
      <c r="O10" s="110"/>
      <c r="P10" s="109">
        <f t="shared" ref="P10:P17" si="1">$H10      +$J10      +$L10      +$N10</f>
        <v>371000</v>
      </c>
      <c r="Q10" s="110">
        <f t="shared" ref="Q10:Q17" si="2">$I10      +$K10      +$M10      +$O10</f>
        <v>372014</v>
      </c>
      <c r="R10" s="54">
        <f t="shared" ref="R10:R17" si="3">IF(($H10      =0),0,((($J10      -$H10      )/$H10      )*100))</f>
        <v>0.54054054054054057</v>
      </c>
      <c r="S10" s="55">
        <f t="shared" ref="S10:S17" si="4">IF(($I10      =0),0,((($K10      -$I10      )/$I10      )*100))</f>
        <v>112.61943377675443</v>
      </c>
      <c r="T10" s="54">
        <f t="shared" ref="T10:T16" si="5">IF(($E10      =0),0,(($P10      /$E10      )*100))</f>
        <v>37.1</v>
      </c>
      <c r="U10" s="56">
        <f t="shared" ref="U10:U16" si="6">IF(($E10      =0),0,(($Q10      /$E10      )*100))</f>
        <v>37.2014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9000000</v>
      </c>
      <c r="C11" s="108"/>
      <c r="D11" s="108"/>
      <c r="E11" s="108">
        <f t="shared" si="0"/>
        <v>9000000</v>
      </c>
      <c r="F11" s="109">
        <v>9000000</v>
      </c>
      <c r="G11" s="110">
        <v>6000000</v>
      </c>
      <c r="H11" s="109">
        <v>1916000</v>
      </c>
      <c r="I11" s="110">
        <v>1035143</v>
      </c>
      <c r="J11" s="109">
        <v>2205000</v>
      </c>
      <c r="K11" s="110">
        <v>2911158</v>
      </c>
      <c r="L11" s="109"/>
      <c r="M11" s="110"/>
      <c r="N11" s="109"/>
      <c r="O11" s="110"/>
      <c r="P11" s="109">
        <f t="shared" si="1"/>
        <v>4121000</v>
      </c>
      <c r="Q11" s="110">
        <f t="shared" si="2"/>
        <v>3946301</v>
      </c>
      <c r="R11" s="54">
        <f t="shared" si="3"/>
        <v>15.083507306889352</v>
      </c>
      <c r="S11" s="55">
        <f t="shared" si="4"/>
        <v>181.23244807722219</v>
      </c>
      <c r="T11" s="54">
        <f t="shared" si="5"/>
        <v>45.788888888888891</v>
      </c>
      <c r="U11" s="56">
        <f t="shared" si="6"/>
        <v>43.847788888888886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48500000</v>
      </c>
      <c r="C13" s="108"/>
      <c r="D13" s="108"/>
      <c r="E13" s="108">
        <f t="shared" si="0"/>
        <v>48500000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3000000</v>
      </c>
      <c r="C15" s="108"/>
      <c r="D15" s="108"/>
      <c r="E15" s="108">
        <f t="shared" si="0"/>
        <v>3000000</v>
      </c>
      <c r="F15" s="109">
        <v>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61500000</v>
      </c>
      <c r="C17" s="111">
        <f>SUM(C9:C16)</f>
        <v>0</v>
      </c>
      <c r="D17" s="111"/>
      <c r="E17" s="111">
        <f t="shared" si="0"/>
        <v>61500000</v>
      </c>
      <c r="F17" s="112">
        <f t="shared" ref="F17:O17" si="7">SUM(F9:F16)</f>
        <v>13000000</v>
      </c>
      <c r="G17" s="113">
        <f t="shared" si="7"/>
        <v>7000000</v>
      </c>
      <c r="H17" s="112">
        <f t="shared" si="7"/>
        <v>2101000</v>
      </c>
      <c r="I17" s="113">
        <f t="shared" si="7"/>
        <v>1154142</v>
      </c>
      <c r="J17" s="112">
        <f t="shared" si="7"/>
        <v>2391000</v>
      </c>
      <c r="K17" s="113">
        <f t="shared" si="7"/>
        <v>3164173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4492000</v>
      </c>
      <c r="Q17" s="113">
        <f t="shared" si="2"/>
        <v>4318315</v>
      </c>
      <c r="R17" s="58">
        <f t="shared" si="3"/>
        <v>13.802950975725844</v>
      </c>
      <c r="S17" s="59">
        <f t="shared" si="4"/>
        <v>174.15803254712159</v>
      </c>
      <c r="T17" s="58">
        <f>IF((SUM($E9:$E14))=0,0,(P17/(SUM($E9:$E14))*100))</f>
        <v>7.6786324786324789</v>
      </c>
      <c r="U17" s="60">
        <f>IF((SUM($E9:$E14))=0,0,(Q17/(SUM($E9:$E14))*100))</f>
        <v>7.3817350427350421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2434000</v>
      </c>
      <c r="C34" s="108"/>
      <c r="D34" s="108"/>
      <c r="E34" s="108">
        <f>$B34      +$C34      +$D34</f>
        <v>2434000</v>
      </c>
      <c r="F34" s="109">
        <v>2434000</v>
      </c>
      <c r="G34" s="110">
        <v>1704000</v>
      </c>
      <c r="H34" s="109">
        <v>609000</v>
      </c>
      <c r="I34" s="110">
        <v>848754</v>
      </c>
      <c r="J34" s="109">
        <v>115000</v>
      </c>
      <c r="K34" s="110">
        <v>1277145</v>
      </c>
      <c r="L34" s="109"/>
      <c r="M34" s="110"/>
      <c r="N34" s="109"/>
      <c r="O34" s="110"/>
      <c r="P34" s="109">
        <f>$H34      +$J34      +$L34      +$N34</f>
        <v>724000</v>
      </c>
      <c r="Q34" s="110">
        <f>$I34      +$K34      +$M34      +$O34</f>
        <v>2125899</v>
      </c>
      <c r="R34" s="54">
        <f>IF(($H34      =0),0,((($J34      -$H34      )/$H34      )*100))</f>
        <v>-81.116584564860432</v>
      </c>
      <c r="S34" s="55">
        <f>IF(($I34      =0),0,((($K34      -$I34      )/$I34      )*100))</f>
        <v>50.472928551735841</v>
      </c>
      <c r="T34" s="54">
        <f>IF(($E34      =0),0,(($P34      /$E34      )*100))</f>
        <v>29.745275267050125</v>
      </c>
      <c r="U34" s="56">
        <f>IF(($E34      =0),0,(($Q34      /$E34      )*100))</f>
        <v>87.341783073130657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2434000</v>
      </c>
      <c r="C35" s="111">
        <f>C34</f>
        <v>0</v>
      </c>
      <c r="D35" s="111"/>
      <c r="E35" s="111">
        <f>$B35      +$C35      +$D35</f>
        <v>2434000</v>
      </c>
      <c r="F35" s="112">
        <f t="shared" ref="F35:O35" si="17">F34</f>
        <v>2434000</v>
      </c>
      <c r="G35" s="113">
        <f t="shared" si="17"/>
        <v>1704000</v>
      </c>
      <c r="H35" s="112">
        <f t="shared" si="17"/>
        <v>609000</v>
      </c>
      <c r="I35" s="113">
        <f t="shared" si="17"/>
        <v>848754</v>
      </c>
      <c r="J35" s="112">
        <f t="shared" si="17"/>
        <v>115000</v>
      </c>
      <c r="K35" s="113">
        <f t="shared" si="17"/>
        <v>1277145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724000</v>
      </c>
      <c r="Q35" s="113">
        <f>$I35      +$K35      +$M35      +$O35</f>
        <v>2125899</v>
      </c>
      <c r="R35" s="58">
        <f>IF(($H35      =0),0,((($J35      -$H35      )/$H35      )*100))</f>
        <v>-81.116584564860432</v>
      </c>
      <c r="S35" s="59">
        <f>IF(($I35      =0),0,((($K35      -$I35      )/$I35      )*100))</f>
        <v>50.472928551735841</v>
      </c>
      <c r="T35" s="58">
        <f>IF($E35   =0,0,($P35   /$E35   )*100)</f>
        <v>29.745275267050125</v>
      </c>
      <c r="U35" s="60">
        <f>IF($E35   =0,0,($Q35   /$E35   )*100)</f>
        <v>87.341783073130657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34240000</v>
      </c>
      <c r="C38" s="108"/>
      <c r="D38" s="108"/>
      <c r="E38" s="108">
        <f t="shared" si="18"/>
        <v>34240000</v>
      </c>
      <c r="F38" s="109">
        <v>31131000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34240000</v>
      </c>
      <c r="C42" s="111">
        <f>SUM(C37:C41)</f>
        <v>0</v>
      </c>
      <c r="D42" s="111"/>
      <c r="E42" s="111">
        <f t="shared" si="18"/>
        <v>34240000</v>
      </c>
      <c r="F42" s="112">
        <f t="shared" ref="F42:O42" si="25">SUM(F37:F41)</f>
        <v>31131000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318358000</v>
      </c>
      <c r="C67" s="108"/>
      <c r="D67" s="108"/>
      <c r="E67" s="108">
        <f t="shared" si="35"/>
        <v>318358000</v>
      </c>
      <c r="F67" s="109">
        <v>318358000</v>
      </c>
      <c r="G67" s="110">
        <v>216933000</v>
      </c>
      <c r="H67" s="109">
        <v>35542000</v>
      </c>
      <c r="I67" s="110">
        <v>13804605</v>
      </c>
      <c r="J67" s="109">
        <v>85224000</v>
      </c>
      <c r="K67" s="110">
        <v>107743480</v>
      </c>
      <c r="L67" s="109"/>
      <c r="M67" s="110"/>
      <c r="N67" s="109"/>
      <c r="O67" s="110"/>
      <c r="P67" s="109">
        <f t="shared" si="36"/>
        <v>120766000</v>
      </c>
      <c r="Q67" s="110">
        <f t="shared" si="37"/>
        <v>121548085</v>
      </c>
      <c r="R67" s="54">
        <f t="shared" si="38"/>
        <v>139.78391761859208</v>
      </c>
      <c r="S67" s="55">
        <f t="shared" si="39"/>
        <v>680.48940915006256</v>
      </c>
      <c r="T67" s="54">
        <f t="shared" si="40"/>
        <v>37.934023960447043</v>
      </c>
      <c r="U67" s="56">
        <f t="shared" si="41"/>
        <v>38.179686076680966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318358000</v>
      </c>
      <c r="C68" s="111">
        <f>SUM(C63:C67)</f>
        <v>0</v>
      </c>
      <c r="D68" s="111"/>
      <c r="E68" s="111">
        <f t="shared" si="35"/>
        <v>318358000</v>
      </c>
      <c r="F68" s="112">
        <f t="shared" ref="F68:O68" si="42">SUM(F63:F67)</f>
        <v>318358000</v>
      </c>
      <c r="G68" s="113">
        <f t="shared" si="42"/>
        <v>216933000</v>
      </c>
      <c r="H68" s="112">
        <f t="shared" si="42"/>
        <v>35542000</v>
      </c>
      <c r="I68" s="113">
        <f t="shared" si="42"/>
        <v>13804605</v>
      </c>
      <c r="J68" s="112">
        <f t="shared" si="42"/>
        <v>85224000</v>
      </c>
      <c r="K68" s="113">
        <f t="shared" si="42"/>
        <v>107743480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120766000</v>
      </c>
      <c r="Q68" s="113">
        <f t="shared" si="37"/>
        <v>121548085</v>
      </c>
      <c r="R68" s="58">
        <f t="shared" si="38"/>
        <v>139.78391761859208</v>
      </c>
      <c r="S68" s="59">
        <f t="shared" si="39"/>
        <v>680.48940915006256</v>
      </c>
      <c r="T68" s="58">
        <f>IF((+$E63+$E65+$E66++$E67) =0,0,(P68   /(+$E63+$E65+$E66+$E67) )*100)</f>
        <v>37.934023960447043</v>
      </c>
      <c r="U68" s="60">
        <f>IF((+$E63+$E65+$E67) =0,0,(Q68  /(+$E63+$E65+$E67) )*100)</f>
        <v>38.179686076680966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416532000</v>
      </c>
      <c r="C69" s="120">
        <f>SUM(C9:C16,C19:C25,C28:C31,C34,C37:C41,C44:C54,C57:C60,C63:C67)</f>
        <v>0</v>
      </c>
      <c r="D69" s="120"/>
      <c r="E69" s="120">
        <f t="shared" si="35"/>
        <v>416532000</v>
      </c>
      <c r="F69" s="121">
        <f t="shared" ref="F69:O69" si="43">SUM(F9:F16,F19:F25,F28:F31,F34,F37:F41,F44:F54,F57:F60,F63:F67)</f>
        <v>364923000</v>
      </c>
      <c r="G69" s="122">
        <f t="shared" si="43"/>
        <v>225637000</v>
      </c>
      <c r="H69" s="121">
        <f t="shared" si="43"/>
        <v>38252000</v>
      </c>
      <c r="I69" s="122">
        <f t="shared" si="43"/>
        <v>15807501</v>
      </c>
      <c r="J69" s="121">
        <f t="shared" si="43"/>
        <v>87730000</v>
      </c>
      <c r="K69" s="122">
        <f t="shared" si="43"/>
        <v>112184798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125982000</v>
      </c>
      <c r="Q69" s="122">
        <f t="shared" si="37"/>
        <v>127992299</v>
      </c>
      <c r="R69" s="67">
        <f t="shared" si="38"/>
        <v>129.34748509881837</v>
      </c>
      <c r="S69" s="68">
        <f t="shared" si="39"/>
        <v>609.6934423727065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33.215042763886402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33.745056315450896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416532000</v>
      </c>
      <c r="C75" s="120">
        <f>SUM(C9:C16,C19:C25,C28:C31,C34,C37:C41,C44:C54,C57:C60,C63:C67,C71:C72)</f>
        <v>0</v>
      </c>
      <c r="D75" s="120"/>
      <c r="E75" s="120">
        <f>$B75      +$C75      +$D75</f>
        <v>416532000</v>
      </c>
      <c r="F75" s="121">
        <f t="shared" ref="F75:O75" si="46">SUM(F9:F16,F19:F25,F28:F31,F34,F37:F41,F44:F54,F57:F60,F63:F67,F71:F72)</f>
        <v>364923000</v>
      </c>
      <c r="G75" s="122">
        <f t="shared" si="46"/>
        <v>225637000</v>
      </c>
      <c r="H75" s="121">
        <f t="shared" si="46"/>
        <v>38252000</v>
      </c>
      <c r="I75" s="122">
        <f t="shared" si="46"/>
        <v>15807501</v>
      </c>
      <c r="J75" s="121">
        <f t="shared" si="46"/>
        <v>87730000</v>
      </c>
      <c r="K75" s="122">
        <f t="shared" si="46"/>
        <v>112184798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125982000</v>
      </c>
      <c r="Q75" s="122">
        <f>$I75      +$K75      +$M75      +$O75</f>
        <v>127992299</v>
      </c>
      <c r="R75" s="67">
        <f>IF(($H75      =0),0,((($J75      -$H75      )/$H75      )*100))</f>
        <v>129.34748509881837</v>
      </c>
      <c r="S75" s="68">
        <f>IF(($I75      =0),0,((($K75      -$I75      )/$I75      )*100))</f>
        <v>609.6934423727065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33.215042763886402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33.745056315450896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123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124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125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126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127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128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129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130</v>
      </c>
    </row>
    <row r="118" spans="1:23" x14ac:dyDescent="0.25">
      <c r="A118" s="35" t="s">
        <v>131</v>
      </c>
    </row>
    <row r="119" spans="1:23" ht="13" x14ac:dyDescent="0.3">
      <c r="A119" s="35" t="s">
        <v>132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133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134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135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0wckz5CWqBAfrnD/FuhRKia8odsL2HGxIQoTTnQHs1LyYGm/b2UM+uxkSYEEfwphSh1WVqjK8sxJLjBmvsp/CA==" saltValue="/6Ig4M1L/bxSTqUU+VVg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242000</v>
      </c>
      <c r="I10" s="110"/>
      <c r="J10" s="109">
        <v>222000</v>
      </c>
      <c r="K10" s="110"/>
      <c r="L10" s="109"/>
      <c r="M10" s="110"/>
      <c r="N10" s="109"/>
      <c r="O10" s="110"/>
      <c r="P10" s="109">
        <f t="shared" ref="P10:P17" si="1">$H10      +$J10      +$L10      +$N10</f>
        <v>464000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-8.2644628099173563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46.400000000000006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8900000</v>
      </c>
      <c r="C11" s="108"/>
      <c r="D11" s="108"/>
      <c r="E11" s="108">
        <f t="shared" si="0"/>
        <v>8900000</v>
      </c>
      <c r="F11" s="109">
        <v>8900000</v>
      </c>
      <c r="G11" s="110">
        <v>5000000</v>
      </c>
      <c r="H11" s="109">
        <v>1495000</v>
      </c>
      <c r="I11" s="110"/>
      <c r="J11" s="109">
        <v>1528000</v>
      </c>
      <c r="K11" s="110"/>
      <c r="L11" s="109"/>
      <c r="M11" s="110"/>
      <c r="N11" s="109"/>
      <c r="O11" s="110"/>
      <c r="P11" s="109">
        <f t="shared" si="1"/>
        <v>3023000</v>
      </c>
      <c r="Q11" s="110">
        <f t="shared" si="2"/>
        <v>0</v>
      </c>
      <c r="R11" s="54">
        <f t="shared" si="3"/>
        <v>2.2073578595317724</v>
      </c>
      <c r="S11" s="55">
        <f t="shared" si="4"/>
        <v>0</v>
      </c>
      <c r="T11" s="54">
        <f t="shared" si="5"/>
        <v>33.966292134831463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48800000</v>
      </c>
      <c r="C13" s="108"/>
      <c r="D13" s="108"/>
      <c r="E13" s="108">
        <f t="shared" si="0"/>
        <v>48800000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62700000</v>
      </c>
      <c r="C17" s="111">
        <f>SUM(C9:C16)</f>
        <v>0</v>
      </c>
      <c r="D17" s="111"/>
      <c r="E17" s="111">
        <f t="shared" si="0"/>
        <v>62700000</v>
      </c>
      <c r="F17" s="112">
        <f t="shared" ref="F17:O17" si="7">SUM(F9:F16)</f>
        <v>13900000</v>
      </c>
      <c r="G17" s="113">
        <f t="shared" si="7"/>
        <v>6000000</v>
      </c>
      <c r="H17" s="112">
        <f t="shared" si="7"/>
        <v>1737000</v>
      </c>
      <c r="I17" s="113">
        <f t="shared" si="7"/>
        <v>0</v>
      </c>
      <c r="J17" s="112">
        <f t="shared" si="7"/>
        <v>1750000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3487000</v>
      </c>
      <c r="Q17" s="113">
        <f t="shared" si="2"/>
        <v>0</v>
      </c>
      <c r="R17" s="58">
        <f t="shared" si="3"/>
        <v>0.74841681059297649</v>
      </c>
      <c r="S17" s="59">
        <f t="shared" si="4"/>
        <v>0</v>
      </c>
      <c r="T17" s="58">
        <f>IF((SUM($E9:$E14))=0,0,(P17/(SUM($E9:$E14))*100))</f>
        <v>5.9403747870528107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298225000</v>
      </c>
      <c r="C30" s="108"/>
      <c r="D30" s="108"/>
      <c r="E30" s="108">
        <f>$B30      +$C30      +$D30</f>
        <v>298225000</v>
      </c>
      <c r="F30" s="109">
        <v>298225000</v>
      </c>
      <c r="G30" s="110">
        <v>178585000</v>
      </c>
      <c r="H30" s="109">
        <v>16132000</v>
      </c>
      <c r="I30" s="110"/>
      <c r="J30" s="109">
        <v>26332000</v>
      </c>
      <c r="K30" s="110"/>
      <c r="L30" s="109"/>
      <c r="M30" s="110"/>
      <c r="N30" s="109"/>
      <c r="O30" s="110"/>
      <c r="P30" s="109">
        <f>$H30      +$J30      +$L30      +$N30</f>
        <v>42464000</v>
      </c>
      <c r="Q30" s="110">
        <f>$I30      +$K30      +$M30      +$O30</f>
        <v>0</v>
      </c>
      <c r="R30" s="54">
        <f>IF(($H30      =0),0,((($J30      -$H30      )/$H30      )*100))</f>
        <v>63.228365980659561</v>
      </c>
      <c r="S30" s="55">
        <f>IF(($I30      =0),0,((($K30      -$I30      )/$I30      )*100))</f>
        <v>0</v>
      </c>
      <c r="T30" s="54">
        <f>IF(($E30      =0),0,(($P30      /$E30      )*100))</f>
        <v>14.238913571967474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298225000</v>
      </c>
      <c r="C32" s="111">
        <f>SUM(C28:C31)</f>
        <v>0</v>
      </c>
      <c r="D32" s="111"/>
      <c r="E32" s="111">
        <f>$B32      +$C32      +$D32</f>
        <v>298225000</v>
      </c>
      <c r="F32" s="112">
        <f t="shared" ref="F32:O32" si="16">SUM(F28:F31)</f>
        <v>298225000</v>
      </c>
      <c r="G32" s="113">
        <f t="shared" si="16"/>
        <v>178585000</v>
      </c>
      <c r="H32" s="112">
        <f t="shared" si="16"/>
        <v>16132000</v>
      </c>
      <c r="I32" s="113">
        <f t="shared" si="16"/>
        <v>0</v>
      </c>
      <c r="J32" s="112">
        <f t="shared" si="16"/>
        <v>26332000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42464000</v>
      </c>
      <c r="Q32" s="113">
        <f>$I32      +$K32      +$M32      +$O32</f>
        <v>0</v>
      </c>
      <c r="R32" s="58">
        <f>IF(($H32      =0),0,((($J32      -$H32      )/$H32      )*100))</f>
        <v>63.228365980659561</v>
      </c>
      <c r="S32" s="59">
        <f>IF(($I32      =0),0,((($K32      -$I32      )/$I32      )*100))</f>
        <v>0</v>
      </c>
      <c r="T32" s="58">
        <f>IF($E32   =0,0,($P32   /$E32   )*100)</f>
        <v>14.238913571967474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2457000</v>
      </c>
      <c r="C34" s="108"/>
      <c r="D34" s="108"/>
      <c r="E34" s="108">
        <f>$B34      +$C34      +$D34</f>
        <v>2457000</v>
      </c>
      <c r="F34" s="109">
        <v>2457000</v>
      </c>
      <c r="G34" s="110">
        <v>1720000</v>
      </c>
      <c r="H34" s="109"/>
      <c r="I34" s="110"/>
      <c r="J34" s="109">
        <v>172000</v>
      </c>
      <c r="K34" s="110"/>
      <c r="L34" s="109"/>
      <c r="M34" s="110"/>
      <c r="N34" s="109"/>
      <c r="O34" s="110"/>
      <c r="P34" s="109">
        <f>$H34      +$J34      +$L34      +$N34</f>
        <v>172000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7.0004070004070007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2457000</v>
      </c>
      <c r="C35" s="111">
        <f>C34</f>
        <v>0</v>
      </c>
      <c r="D35" s="111"/>
      <c r="E35" s="111">
        <f>$B35      +$C35      +$D35</f>
        <v>2457000</v>
      </c>
      <c r="F35" s="112">
        <f t="shared" ref="F35:O35" si="17">F34</f>
        <v>2457000</v>
      </c>
      <c r="G35" s="113">
        <f t="shared" si="17"/>
        <v>1720000</v>
      </c>
      <c r="H35" s="112">
        <f t="shared" si="17"/>
        <v>0</v>
      </c>
      <c r="I35" s="113">
        <f t="shared" si="17"/>
        <v>0</v>
      </c>
      <c r="J35" s="112">
        <f t="shared" si="17"/>
        <v>172000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172000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7.0004070004070007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3000000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7000000</v>
      </c>
      <c r="C42" s="111">
        <f>SUM(C37:C41)</f>
        <v>0</v>
      </c>
      <c r="D42" s="111"/>
      <c r="E42" s="111">
        <f t="shared" si="18"/>
        <v>7000000</v>
      </c>
      <c r="F42" s="112">
        <f t="shared" ref="F42:O42" si="25">SUM(F37:F41)</f>
        <v>7000000</v>
      </c>
      <c r="G42" s="113">
        <f t="shared" si="25"/>
        <v>3000000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390000000</v>
      </c>
      <c r="C45" s="108"/>
      <c r="D45" s="108"/>
      <c r="E45" s="108">
        <f t="shared" si="26"/>
        <v>390000000</v>
      </c>
      <c r="F45" s="109">
        <v>390000000</v>
      </c>
      <c r="G45" s="110">
        <v>264000000</v>
      </c>
      <c r="H45" s="109">
        <v>19835000</v>
      </c>
      <c r="I45" s="110"/>
      <c r="J45" s="109">
        <v>19177000</v>
      </c>
      <c r="K45" s="110"/>
      <c r="L45" s="109"/>
      <c r="M45" s="110"/>
      <c r="N45" s="109"/>
      <c r="O45" s="110"/>
      <c r="P45" s="109">
        <f t="shared" si="27"/>
        <v>39012000</v>
      </c>
      <c r="Q45" s="110">
        <f t="shared" si="28"/>
        <v>0</v>
      </c>
      <c r="R45" s="54">
        <f t="shared" si="29"/>
        <v>-3.3173682883791278</v>
      </c>
      <c r="S45" s="55">
        <f t="shared" si="30"/>
        <v>0</v>
      </c>
      <c r="T45" s="54">
        <f t="shared" si="31"/>
        <v>10.003076923076923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390000000</v>
      </c>
      <c r="C55" s="111">
        <f>SUM(C44:C54)</f>
        <v>0</v>
      </c>
      <c r="D55" s="111"/>
      <c r="E55" s="111">
        <f t="shared" si="26"/>
        <v>390000000</v>
      </c>
      <c r="F55" s="112">
        <f t="shared" ref="F55:O55" si="33">SUM(F44:F54)</f>
        <v>390000000</v>
      </c>
      <c r="G55" s="113">
        <f t="shared" si="33"/>
        <v>264000000</v>
      </c>
      <c r="H55" s="112">
        <f t="shared" si="33"/>
        <v>19835000</v>
      </c>
      <c r="I55" s="113">
        <f t="shared" si="33"/>
        <v>0</v>
      </c>
      <c r="J55" s="112">
        <f t="shared" si="33"/>
        <v>19177000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39012000</v>
      </c>
      <c r="Q55" s="113">
        <f t="shared" si="28"/>
        <v>0</v>
      </c>
      <c r="R55" s="58">
        <f t="shared" si="29"/>
        <v>-3.3173682883791278</v>
      </c>
      <c r="S55" s="59">
        <f t="shared" si="30"/>
        <v>0</v>
      </c>
      <c r="T55" s="58">
        <f>IF((+$E45+$E47+$E49+$E50+$E53) =0,0,(P55   /(+$E45+$E47+$E49+$E50+$E53) )*100)</f>
        <v>10.003076923076923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377887000</v>
      </c>
      <c r="C67" s="108"/>
      <c r="D67" s="108"/>
      <c r="E67" s="108">
        <f t="shared" si="35"/>
        <v>377887000</v>
      </c>
      <c r="F67" s="109">
        <v>377887000</v>
      </c>
      <c r="G67" s="110">
        <v>243422000</v>
      </c>
      <c r="H67" s="109">
        <v>7459000</v>
      </c>
      <c r="I67" s="110"/>
      <c r="J67" s="109">
        <v>136458000</v>
      </c>
      <c r="K67" s="110"/>
      <c r="L67" s="109"/>
      <c r="M67" s="110"/>
      <c r="N67" s="109"/>
      <c r="O67" s="110"/>
      <c r="P67" s="109">
        <f t="shared" si="36"/>
        <v>143917000</v>
      </c>
      <c r="Q67" s="110">
        <f t="shared" si="37"/>
        <v>0</v>
      </c>
      <c r="R67" s="54">
        <f t="shared" si="38"/>
        <v>1729.4409438262501</v>
      </c>
      <c r="S67" s="55">
        <f t="shared" si="39"/>
        <v>0</v>
      </c>
      <c r="T67" s="54">
        <f t="shared" si="40"/>
        <v>38.084665521703577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377887000</v>
      </c>
      <c r="C68" s="111">
        <f>SUM(C63:C67)</f>
        <v>0</v>
      </c>
      <c r="D68" s="111"/>
      <c r="E68" s="111">
        <f t="shared" si="35"/>
        <v>377887000</v>
      </c>
      <c r="F68" s="112">
        <f t="shared" ref="F68:O68" si="42">SUM(F63:F67)</f>
        <v>377887000</v>
      </c>
      <c r="G68" s="113">
        <f t="shared" si="42"/>
        <v>243422000</v>
      </c>
      <c r="H68" s="112">
        <f t="shared" si="42"/>
        <v>7459000</v>
      </c>
      <c r="I68" s="113">
        <f t="shared" si="42"/>
        <v>0</v>
      </c>
      <c r="J68" s="112">
        <f t="shared" si="42"/>
        <v>136458000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143917000</v>
      </c>
      <c r="Q68" s="113">
        <f t="shared" si="37"/>
        <v>0</v>
      </c>
      <c r="R68" s="58">
        <f t="shared" si="38"/>
        <v>1729.4409438262501</v>
      </c>
      <c r="S68" s="59">
        <f t="shared" si="39"/>
        <v>0</v>
      </c>
      <c r="T68" s="58">
        <f>IF((+$E63+$E65+$E66++$E67) =0,0,(P68   /(+$E63+$E65+$E66+$E67) )*100)</f>
        <v>38.084665521703577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1138269000</v>
      </c>
      <c r="C69" s="120">
        <f>SUM(C9:C16,C19:C25,C28:C31,C34,C37:C41,C44:C54,C57:C60,C63:C67)</f>
        <v>0</v>
      </c>
      <c r="D69" s="120"/>
      <c r="E69" s="120">
        <f t="shared" si="35"/>
        <v>1138269000</v>
      </c>
      <c r="F69" s="121">
        <f t="shared" ref="F69:O69" si="43">SUM(F9:F16,F19:F25,F28:F31,F34,F37:F41,F44:F54,F57:F60,F63:F67)</f>
        <v>1089469000</v>
      </c>
      <c r="G69" s="122">
        <f t="shared" si="43"/>
        <v>696727000</v>
      </c>
      <c r="H69" s="121">
        <f t="shared" si="43"/>
        <v>45163000</v>
      </c>
      <c r="I69" s="122">
        <f t="shared" si="43"/>
        <v>0</v>
      </c>
      <c r="J69" s="121">
        <f t="shared" si="43"/>
        <v>183889000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229052000</v>
      </c>
      <c r="Q69" s="122">
        <f t="shared" si="37"/>
        <v>0</v>
      </c>
      <c r="R69" s="67">
        <f t="shared" si="38"/>
        <v>307.16737152093526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20.193798825499066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1138269000</v>
      </c>
      <c r="C75" s="120">
        <f>SUM(C9:C16,C19:C25,C28:C31,C34,C37:C41,C44:C54,C57:C60,C63:C67,C71:C72)</f>
        <v>0</v>
      </c>
      <c r="D75" s="120"/>
      <c r="E75" s="120">
        <f>$B75      +$C75      +$D75</f>
        <v>1138269000</v>
      </c>
      <c r="F75" s="121">
        <f t="shared" ref="F75:O75" si="46">SUM(F9:F16,F19:F25,F28:F31,F34,F37:F41,F44:F54,F57:F60,F63:F67,F71:F72)</f>
        <v>1089469000</v>
      </c>
      <c r="G75" s="122">
        <f t="shared" si="46"/>
        <v>696727000</v>
      </c>
      <c r="H75" s="121">
        <f t="shared" si="46"/>
        <v>45163000</v>
      </c>
      <c r="I75" s="122">
        <f t="shared" si="46"/>
        <v>0</v>
      </c>
      <c r="J75" s="121">
        <f t="shared" si="46"/>
        <v>183889000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229052000</v>
      </c>
      <c r="Q75" s="122">
        <f>$I75      +$K75      +$M75      +$O75</f>
        <v>0</v>
      </c>
      <c r="R75" s="67">
        <f>IF(($H75      =0),0,((($J75      -$H75      )/$H75      )*100))</f>
        <v>307.16737152093526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20.193798825499066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123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124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125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126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127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128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129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130</v>
      </c>
    </row>
    <row r="118" spans="1:23" x14ac:dyDescent="0.25">
      <c r="A118" s="35" t="s">
        <v>131</v>
      </c>
    </row>
    <row r="119" spans="1:23" ht="13" x14ac:dyDescent="0.3">
      <c r="A119" s="35" t="s">
        <v>132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133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134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135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+lk37w/FOR7+x+0E3TKYm2cChNyXoPuVCUi7JznJSUGhZkRM/zv2+vtaueWN1npzjC/TSPQJ1bixKHo3kS9OXQ==" saltValue="4OYAEzX01Irof1YTKQZ5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254000</v>
      </c>
      <c r="I10" s="110">
        <v>153661</v>
      </c>
      <c r="J10" s="109">
        <v>1736000</v>
      </c>
      <c r="K10" s="110">
        <v>972230</v>
      </c>
      <c r="L10" s="109"/>
      <c r="M10" s="110"/>
      <c r="N10" s="109"/>
      <c r="O10" s="110"/>
      <c r="P10" s="109">
        <f t="shared" ref="P10:P17" si="1">$H10      +$J10      +$L10      +$N10</f>
        <v>1990000</v>
      </c>
      <c r="Q10" s="110">
        <f t="shared" ref="Q10:Q17" si="2">$I10      +$K10      +$M10      +$O10</f>
        <v>1125891</v>
      </c>
      <c r="R10" s="54">
        <f t="shared" ref="R10:R17" si="3">IF(($H10      =0),0,((($J10      -$H10      )/$H10      )*100))</f>
        <v>583.46456692913387</v>
      </c>
      <c r="S10" s="55">
        <f t="shared" ref="S10:S17" si="4">IF(($I10      =0),0,((($K10      -$I10      )/$I10      )*100))</f>
        <v>532.71096764956621</v>
      </c>
      <c r="T10" s="54">
        <f t="shared" ref="T10:T16" si="5">IF(($E10      =0),0,(($P10      /$E10      )*100))</f>
        <v>99.5</v>
      </c>
      <c r="U10" s="56">
        <f t="shared" ref="U10:U16" si="6">IF(($E10      =0),0,(($Q10      /$E10      )*100))</f>
        <v>56.294550000000001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48396000</v>
      </c>
      <c r="C13" s="108"/>
      <c r="D13" s="108"/>
      <c r="E13" s="108">
        <f t="shared" si="0"/>
        <v>48396000</v>
      </c>
      <c r="F13" s="109" t="s">
        <v>36</v>
      </c>
      <c r="G13" s="110" t="s">
        <v>36</v>
      </c>
      <c r="H13" s="109"/>
      <c r="I13" s="110">
        <v>1288029</v>
      </c>
      <c r="J13" s="109"/>
      <c r="K13" s="110">
        <v>9463718</v>
      </c>
      <c r="L13" s="109"/>
      <c r="M13" s="110"/>
      <c r="N13" s="109"/>
      <c r="O13" s="110"/>
      <c r="P13" s="109">
        <f t="shared" si="1"/>
        <v>0</v>
      </c>
      <c r="Q13" s="110">
        <f t="shared" si="2"/>
        <v>10751747</v>
      </c>
      <c r="R13" s="54">
        <f t="shared" si="3"/>
        <v>0</v>
      </c>
      <c r="S13" s="55">
        <f t="shared" si="4"/>
        <v>634.74417113279276</v>
      </c>
      <c r="T13" s="54">
        <f t="shared" si="5"/>
        <v>0</v>
      </c>
      <c r="U13" s="56">
        <f t="shared" si="6"/>
        <v>22.216189354492109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1840000</v>
      </c>
      <c r="C15" s="108"/>
      <c r="D15" s="108"/>
      <c r="E15" s="108">
        <f t="shared" si="0"/>
        <v>1840000</v>
      </c>
      <c r="F15" s="109">
        <v>1840000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52236000</v>
      </c>
      <c r="C17" s="111">
        <f>SUM(C9:C16)</f>
        <v>0</v>
      </c>
      <c r="D17" s="111"/>
      <c r="E17" s="111">
        <f t="shared" si="0"/>
        <v>52236000</v>
      </c>
      <c r="F17" s="112">
        <f t="shared" ref="F17:O17" si="7">SUM(F9:F16)</f>
        <v>3840000</v>
      </c>
      <c r="G17" s="113">
        <f t="shared" si="7"/>
        <v>2000000</v>
      </c>
      <c r="H17" s="112">
        <f t="shared" si="7"/>
        <v>254000</v>
      </c>
      <c r="I17" s="113">
        <f t="shared" si="7"/>
        <v>1441690</v>
      </c>
      <c r="J17" s="112">
        <f t="shared" si="7"/>
        <v>1736000</v>
      </c>
      <c r="K17" s="113">
        <f t="shared" si="7"/>
        <v>10435948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1990000</v>
      </c>
      <c r="Q17" s="113">
        <f t="shared" si="2"/>
        <v>11877638</v>
      </c>
      <c r="R17" s="58">
        <f t="shared" si="3"/>
        <v>583.46456692913387</v>
      </c>
      <c r="S17" s="59">
        <f t="shared" si="4"/>
        <v>623.86907032718545</v>
      </c>
      <c r="T17" s="58">
        <f>IF((SUM($E9:$E14))=0,0,(P17/(SUM($E9:$E14))*100))</f>
        <v>3.9487260893721725</v>
      </c>
      <c r="U17" s="60">
        <f>IF((SUM($E9:$E14))=0,0,(Q17/(SUM($E9:$E14))*100))</f>
        <v>23.56861258830066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235430000</v>
      </c>
      <c r="C30" s="108"/>
      <c r="D30" s="108"/>
      <c r="E30" s="108">
        <f>$B30      +$C30      +$D30</f>
        <v>235430000</v>
      </c>
      <c r="F30" s="109">
        <v>235430000</v>
      </c>
      <c r="G30" s="110">
        <v>140000000</v>
      </c>
      <c r="H30" s="109">
        <v>9399000</v>
      </c>
      <c r="I30" s="110">
        <v>10866785</v>
      </c>
      <c r="J30" s="109">
        <v>14222000</v>
      </c>
      <c r="K30" s="110">
        <v>16490727</v>
      </c>
      <c r="L30" s="109"/>
      <c r="M30" s="110"/>
      <c r="N30" s="109"/>
      <c r="O30" s="110"/>
      <c r="P30" s="109">
        <f>$H30      +$J30      +$L30      +$N30</f>
        <v>23621000</v>
      </c>
      <c r="Q30" s="110">
        <f>$I30      +$K30      +$M30      +$O30</f>
        <v>27357512</v>
      </c>
      <c r="R30" s="54">
        <f>IF(($H30      =0),0,((($J30      -$H30      )/$H30      )*100))</f>
        <v>51.313969571230977</v>
      </c>
      <c r="S30" s="55">
        <f>IF(($I30      =0),0,((($K30      -$I30      )/$I30      )*100))</f>
        <v>51.75350391123041</v>
      </c>
      <c r="T30" s="54">
        <f>IF(($E30      =0),0,(($P30      /$E30      )*100))</f>
        <v>10.033130866924351</v>
      </c>
      <c r="U30" s="56">
        <f>IF(($E30      =0),0,(($Q30      /$E30      )*100))</f>
        <v>11.62023191606847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235430000</v>
      </c>
      <c r="C32" s="111">
        <f>SUM(C28:C31)</f>
        <v>0</v>
      </c>
      <c r="D32" s="111"/>
      <c r="E32" s="111">
        <f>$B32      +$C32      +$D32</f>
        <v>235430000</v>
      </c>
      <c r="F32" s="112">
        <f t="shared" ref="F32:O32" si="16">SUM(F28:F31)</f>
        <v>235430000</v>
      </c>
      <c r="G32" s="113">
        <f t="shared" si="16"/>
        <v>140000000</v>
      </c>
      <c r="H32" s="112">
        <f t="shared" si="16"/>
        <v>9399000</v>
      </c>
      <c r="I32" s="113">
        <f t="shared" si="16"/>
        <v>10866785</v>
      </c>
      <c r="J32" s="112">
        <f t="shared" si="16"/>
        <v>14222000</v>
      </c>
      <c r="K32" s="113">
        <f t="shared" si="16"/>
        <v>16490727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23621000</v>
      </c>
      <c r="Q32" s="113">
        <f>$I32      +$K32      +$M32      +$O32</f>
        <v>27357512</v>
      </c>
      <c r="R32" s="58">
        <f>IF(($H32      =0),0,((($J32      -$H32      )/$H32      )*100))</f>
        <v>51.313969571230977</v>
      </c>
      <c r="S32" s="59">
        <f>IF(($I32      =0),0,((($K32      -$I32      )/$I32      )*100))</f>
        <v>51.75350391123041</v>
      </c>
      <c r="T32" s="58">
        <f>IF($E32   =0,0,($P32   /$E32   )*100)</f>
        <v>10.033130866924351</v>
      </c>
      <c r="U32" s="60">
        <f>IF($E32   =0,0,($Q32   /$E32   )*100)</f>
        <v>11.62023191606847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1524000</v>
      </c>
      <c r="C34" s="108"/>
      <c r="D34" s="108"/>
      <c r="E34" s="108">
        <f>$B34      +$C34      +$D34</f>
        <v>1524000</v>
      </c>
      <c r="F34" s="109">
        <v>1524000</v>
      </c>
      <c r="G34" s="110">
        <v>1066000</v>
      </c>
      <c r="H34" s="109"/>
      <c r="I34" s="110">
        <v>57</v>
      </c>
      <c r="J34" s="109">
        <v>104000</v>
      </c>
      <c r="K34" s="110">
        <v>549511</v>
      </c>
      <c r="L34" s="109"/>
      <c r="M34" s="110"/>
      <c r="N34" s="109"/>
      <c r="O34" s="110"/>
      <c r="P34" s="109">
        <f>$H34      +$J34      +$L34      +$N34</f>
        <v>104000</v>
      </c>
      <c r="Q34" s="110">
        <f>$I34      +$K34      +$M34      +$O34</f>
        <v>549568</v>
      </c>
      <c r="R34" s="54">
        <f>IF(($H34      =0),0,((($J34      -$H34      )/$H34      )*100))</f>
        <v>0</v>
      </c>
      <c r="S34" s="55">
        <f>IF(($I34      =0),0,((($K34      -$I34      )/$I34      )*100))</f>
        <v>963954.38596491225</v>
      </c>
      <c r="T34" s="54">
        <f>IF(($E34      =0),0,(($P34      /$E34      )*100))</f>
        <v>6.8241469816272966</v>
      </c>
      <c r="U34" s="56">
        <f>IF(($E34      =0),0,(($Q34      /$E34      )*100))</f>
        <v>36.060892388451443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1524000</v>
      </c>
      <c r="C35" s="111">
        <f>C34</f>
        <v>0</v>
      </c>
      <c r="D35" s="111"/>
      <c r="E35" s="111">
        <f>$B35      +$C35      +$D35</f>
        <v>1524000</v>
      </c>
      <c r="F35" s="112">
        <f t="shared" ref="F35:O35" si="17">F34</f>
        <v>1524000</v>
      </c>
      <c r="G35" s="113">
        <f t="shared" si="17"/>
        <v>1066000</v>
      </c>
      <c r="H35" s="112">
        <f t="shared" si="17"/>
        <v>0</v>
      </c>
      <c r="I35" s="113">
        <f t="shared" si="17"/>
        <v>57</v>
      </c>
      <c r="J35" s="112">
        <f t="shared" si="17"/>
        <v>104000</v>
      </c>
      <c r="K35" s="113">
        <f t="shared" si="17"/>
        <v>549511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104000</v>
      </c>
      <c r="Q35" s="113">
        <f>$I35      +$K35      +$M35      +$O35</f>
        <v>549568</v>
      </c>
      <c r="R35" s="58">
        <f>IF(($H35      =0),0,((($J35      -$H35      )/$H35      )*100))</f>
        <v>0</v>
      </c>
      <c r="S35" s="59">
        <f>IF(($I35      =0),0,((($K35      -$I35      )/$I35      )*100))</f>
        <v>963954.38596491225</v>
      </c>
      <c r="T35" s="58">
        <f>IF($E35   =0,0,($P35   /$E35   )*100)</f>
        <v>6.8241469816272966</v>
      </c>
      <c r="U35" s="60">
        <f>IF($E35   =0,0,($Q35   /$E35   )*100)</f>
        <v>36.060892388451443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5682000</v>
      </c>
      <c r="C38" s="108"/>
      <c r="D38" s="108"/>
      <c r="E38" s="108">
        <f t="shared" si="18"/>
        <v>5682000</v>
      </c>
      <c r="F38" s="109">
        <v>5166000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5682000</v>
      </c>
      <c r="C42" s="111">
        <f>SUM(C37:C41)</f>
        <v>0</v>
      </c>
      <c r="D42" s="111"/>
      <c r="E42" s="111">
        <f t="shared" si="18"/>
        <v>5682000</v>
      </c>
      <c r="F42" s="112">
        <f t="shared" ref="F42:O42" si="25">SUM(F37:F41)</f>
        <v>5166000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315530000</v>
      </c>
      <c r="C67" s="108"/>
      <c r="D67" s="108"/>
      <c r="E67" s="108">
        <f t="shared" si="35"/>
        <v>315530000</v>
      </c>
      <c r="F67" s="109">
        <v>315530000</v>
      </c>
      <c r="G67" s="110">
        <v>210352000</v>
      </c>
      <c r="H67" s="109">
        <v>54675000</v>
      </c>
      <c r="I67" s="110">
        <v>40499270</v>
      </c>
      <c r="J67" s="109">
        <v>69853000</v>
      </c>
      <c r="K67" s="110">
        <v>53959582</v>
      </c>
      <c r="L67" s="109"/>
      <c r="M67" s="110"/>
      <c r="N67" s="109"/>
      <c r="O67" s="110"/>
      <c r="P67" s="109">
        <f t="shared" si="36"/>
        <v>124528000</v>
      </c>
      <c r="Q67" s="110">
        <f t="shared" si="37"/>
        <v>94458852</v>
      </c>
      <c r="R67" s="54">
        <f t="shared" si="38"/>
        <v>27.760402377686326</v>
      </c>
      <c r="S67" s="55">
        <f t="shared" si="39"/>
        <v>33.23593733911747</v>
      </c>
      <c r="T67" s="54">
        <f t="shared" si="40"/>
        <v>39.466294805565241</v>
      </c>
      <c r="U67" s="56">
        <f t="shared" si="41"/>
        <v>29.936567679776882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315530000</v>
      </c>
      <c r="C68" s="111">
        <f>SUM(C63:C67)</f>
        <v>0</v>
      </c>
      <c r="D68" s="111"/>
      <c r="E68" s="111">
        <f t="shared" si="35"/>
        <v>315530000</v>
      </c>
      <c r="F68" s="112">
        <f t="shared" ref="F68:O68" si="42">SUM(F63:F67)</f>
        <v>315530000</v>
      </c>
      <c r="G68" s="113">
        <f t="shared" si="42"/>
        <v>210352000</v>
      </c>
      <c r="H68" s="112">
        <f t="shared" si="42"/>
        <v>54675000</v>
      </c>
      <c r="I68" s="113">
        <f t="shared" si="42"/>
        <v>40499270</v>
      </c>
      <c r="J68" s="112">
        <f t="shared" si="42"/>
        <v>69853000</v>
      </c>
      <c r="K68" s="113">
        <f t="shared" si="42"/>
        <v>53959582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124528000</v>
      </c>
      <c r="Q68" s="113">
        <f t="shared" si="37"/>
        <v>94458852</v>
      </c>
      <c r="R68" s="58">
        <f t="shared" si="38"/>
        <v>27.760402377686326</v>
      </c>
      <c r="S68" s="59">
        <f t="shared" si="39"/>
        <v>33.23593733911747</v>
      </c>
      <c r="T68" s="58">
        <f>IF((+$E63+$E65+$E66++$E67) =0,0,(P68   /(+$E63+$E65+$E66+$E67) )*100)</f>
        <v>39.466294805565241</v>
      </c>
      <c r="U68" s="60">
        <f>IF((+$E63+$E65+$E67) =0,0,(Q68  /(+$E63+$E65+$E67) )*100)</f>
        <v>29.936567679776882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610402000</v>
      </c>
      <c r="C69" s="120">
        <f>SUM(C9:C16,C19:C25,C28:C31,C34,C37:C41,C44:C54,C57:C60,C63:C67)</f>
        <v>0</v>
      </c>
      <c r="D69" s="120"/>
      <c r="E69" s="120">
        <f t="shared" si="35"/>
        <v>610402000</v>
      </c>
      <c r="F69" s="121">
        <f t="shared" ref="F69:O69" si="43">SUM(F9:F16,F19:F25,F28:F31,F34,F37:F41,F44:F54,F57:F60,F63:F67)</f>
        <v>561490000</v>
      </c>
      <c r="G69" s="122">
        <f t="shared" si="43"/>
        <v>353418000</v>
      </c>
      <c r="H69" s="121">
        <f t="shared" si="43"/>
        <v>64328000</v>
      </c>
      <c r="I69" s="122">
        <f t="shared" si="43"/>
        <v>52807802</v>
      </c>
      <c r="J69" s="121">
        <f t="shared" si="43"/>
        <v>85915000</v>
      </c>
      <c r="K69" s="122">
        <f t="shared" si="43"/>
        <v>81435768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150243000</v>
      </c>
      <c r="Q69" s="122">
        <f t="shared" si="37"/>
        <v>134243570</v>
      </c>
      <c r="R69" s="67">
        <f t="shared" si="38"/>
        <v>33.557704265638606</v>
      </c>
      <c r="S69" s="68">
        <f t="shared" si="39"/>
        <v>54.211621987220745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24.920879777070063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22.267046510084924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610402000</v>
      </c>
      <c r="C75" s="120">
        <f>SUM(C9:C16,C19:C25,C28:C31,C34,C37:C41,C44:C54,C57:C60,C63:C67,C71:C72)</f>
        <v>0</v>
      </c>
      <c r="D75" s="120"/>
      <c r="E75" s="120">
        <f>$B75      +$C75      +$D75</f>
        <v>610402000</v>
      </c>
      <c r="F75" s="121">
        <f t="shared" ref="F75:O75" si="46">SUM(F9:F16,F19:F25,F28:F31,F34,F37:F41,F44:F54,F57:F60,F63:F67,F71:F72)</f>
        <v>561490000</v>
      </c>
      <c r="G75" s="122">
        <f t="shared" si="46"/>
        <v>353418000</v>
      </c>
      <c r="H75" s="121">
        <f t="shared" si="46"/>
        <v>64328000</v>
      </c>
      <c r="I75" s="122">
        <f t="shared" si="46"/>
        <v>52807802</v>
      </c>
      <c r="J75" s="121">
        <f t="shared" si="46"/>
        <v>85915000</v>
      </c>
      <c r="K75" s="122">
        <f t="shared" si="46"/>
        <v>81435768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150243000</v>
      </c>
      <c r="Q75" s="122">
        <f>$I75      +$K75      +$M75      +$O75</f>
        <v>134243570</v>
      </c>
      <c r="R75" s="67">
        <f>IF(($H75      =0),0,((($J75      -$H75      )/$H75      )*100))</f>
        <v>33.557704265638606</v>
      </c>
      <c r="S75" s="68">
        <f>IF(($I75      =0),0,((($K75      -$I75      )/$I75      )*100))</f>
        <v>54.211621987220745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24.920879777070063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22.267046510084924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123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124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125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126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127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128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129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130</v>
      </c>
    </row>
    <row r="118" spans="1:23" x14ac:dyDescent="0.25">
      <c r="A118" s="35" t="s">
        <v>131</v>
      </c>
    </row>
    <row r="119" spans="1:23" ht="13" x14ac:dyDescent="0.3">
      <c r="A119" s="35" t="s">
        <v>132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133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134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135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1yDCoQnrxAy8jkLQP1k4QkPs2XZd/DfCuM5/4Nt6Tqqw2VP+HueCakpYB22TVmQj/1gDF+Q0lzPUNr4caYr+cQ==" saltValue="Y9prvrMDwD39v/lV+gW8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144000</v>
      </c>
      <c r="I10" s="110">
        <v>186657</v>
      </c>
      <c r="J10" s="109">
        <v>224000</v>
      </c>
      <c r="K10" s="110">
        <v>161242</v>
      </c>
      <c r="L10" s="109"/>
      <c r="M10" s="110"/>
      <c r="N10" s="109"/>
      <c r="O10" s="110"/>
      <c r="P10" s="109">
        <f t="shared" ref="P10:P17" si="1">$H10      +$J10      +$L10      +$N10</f>
        <v>368000</v>
      </c>
      <c r="Q10" s="110">
        <f t="shared" ref="Q10:Q17" si="2">$I10      +$K10      +$M10      +$O10</f>
        <v>347899</v>
      </c>
      <c r="R10" s="54">
        <f t="shared" ref="R10:R17" si="3">IF(($H10      =0),0,((($J10      -$H10      )/$H10      )*100))</f>
        <v>55.555555555555557</v>
      </c>
      <c r="S10" s="55">
        <f t="shared" ref="S10:S17" si="4">IF(($I10      =0),0,((($K10      -$I10      )/$I10      )*100))</f>
        <v>-13.615883679690555</v>
      </c>
      <c r="T10" s="54">
        <f t="shared" ref="T10:T16" si="5">IF(($E10      =0),0,(($P10      /$E10      )*100))</f>
        <v>36.799999999999997</v>
      </c>
      <c r="U10" s="56">
        <f t="shared" ref="U10:U16" si="6">IF(($E10      =0),0,(($Q10      /$E10      )*100))</f>
        <v>34.789900000000003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182011000</v>
      </c>
      <c r="C13" s="108"/>
      <c r="D13" s="108"/>
      <c r="E13" s="108">
        <f t="shared" si="0"/>
        <v>182011000</v>
      </c>
      <c r="F13" s="109" t="s">
        <v>36</v>
      </c>
      <c r="G13" s="110" t="s">
        <v>36</v>
      </c>
      <c r="H13" s="109"/>
      <c r="I13" s="110">
        <v>20360909</v>
      </c>
      <c r="J13" s="109"/>
      <c r="K13" s="110">
        <v>46449375</v>
      </c>
      <c r="L13" s="109"/>
      <c r="M13" s="110"/>
      <c r="N13" s="109"/>
      <c r="O13" s="110"/>
      <c r="P13" s="109">
        <f t="shared" si="1"/>
        <v>0</v>
      </c>
      <c r="Q13" s="110">
        <f t="shared" si="2"/>
        <v>66810284</v>
      </c>
      <c r="R13" s="54">
        <f t="shared" si="3"/>
        <v>0</v>
      </c>
      <c r="S13" s="55">
        <f t="shared" si="4"/>
        <v>128.13016354034096</v>
      </c>
      <c r="T13" s="54">
        <f t="shared" si="5"/>
        <v>0</v>
      </c>
      <c r="U13" s="56">
        <f t="shared" si="6"/>
        <v>36.706728714198597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187011000</v>
      </c>
      <c r="C17" s="111">
        <f>SUM(C9:C16)</f>
        <v>0</v>
      </c>
      <c r="D17" s="111"/>
      <c r="E17" s="111">
        <f t="shared" si="0"/>
        <v>187011000</v>
      </c>
      <c r="F17" s="112">
        <f t="shared" ref="F17:O17" si="7">SUM(F9:F16)</f>
        <v>5000000</v>
      </c>
      <c r="G17" s="113">
        <f t="shared" si="7"/>
        <v>1000000</v>
      </c>
      <c r="H17" s="112">
        <f t="shared" si="7"/>
        <v>144000</v>
      </c>
      <c r="I17" s="113">
        <f t="shared" si="7"/>
        <v>20547566</v>
      </c>
      <c r="J17" s="112">
        <f t="shared" si="7"/>
        <v>224000</v>
      </c>
      <c r="K17" s="113">
        <f t="shared" si="7"/>
        <v>46610617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368000</v>
      </c>
      <c r="Q17" s="113">
        <f t="shared" si="2"/>
        <v>67158183</v>
      </c>
      <c r="R17" s="58">
        <f t="shared" si="3"/>
        <v>55.555555555555557</v>
      </c>
      <c r="S17" s="59">
        <f t="shared" si="4"/>
        <v>126.84252236980282</v>
      </c>
      <c r="T17" s="58">
        <f>IF((SUM($E9:$E14))=0,0,(P17/(SUM($E9:$E14))*100))</f>
        <v>0.20108080935025766</v>
      </c>
      <c r="U17" s="60">
        <f>IF((SUM($E9:$E14))=0,0,(Q17/(SUM($E9:$E14))*100))</f>
        <v>36.696254869925852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649286000</v>
      </c>
      <c r="C30" s="108"/>
      <c r="D30" s="108"/>
      <c r="E30" s="108">
        <f>$B30      +$C30      +$D30</f>
        <v>649286000</v>
      </c>
      <c r="F30" s="109">
        <v>649286000</v>
      </c>
      <c r="G30" s="110">
        <v>410945000</v>
      </c>
      <c r="H30" s="109">
        <v>38849000</v>
      </c>
      <c r="I30" s="110">
        <v>-2226442</v>
      </c>
      <c r="J30" s="109">
        <v>47265000</v>
      </c>
      <c r="K30" s="110">
        <v>202635825</v>
      </c>
      <c r="L30" s="109"/>
      <c r="M30" s="110"/>
      <c r="N30" s="109"/>
      <c r="O30" s="110"/>
      <c r="P30" s="109">
        <f>$H30      +$J30      +$L30      +$N30</f>
        <v>86114000</v>
      </c>
      <c r="Q30" s="110">
        <f>$I30      +$K30      +$M30      +$O30</f>
        <v>200409383</v>
      </c>
      <c r="R30" s="54">
        <f>IF(($H30      =0),0,((($J30      -$H30      )/$H30      )*100))</f>
        <v>21.663363278334064</v>
      </c>
      <c r="S30" s="55">
        <f>IF(($I30      =0),0,((($K30      -$I30      )/$I30      )*100))</f>
        <v>-9201.3296102031836</v>
      </c>
      <c r="T30" s="54">
        <f>IF(($E30      =0),0,(($P30      /$E30      )*100))</f>
        <v>13.262876451979558</v>
      </c>
      <c r="U30" s="56">
        <f>IF(($E30      =0),0,(($Q30      /$E30      )*100))</f>
        <v>30.866118012709343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649286000</v>
      </c>
      <c r="C32" s="111">
        <f>SUM(C28:C31)</f>
        <v>0</v>
      </c>
      <c r="D32" s="111"/>
      <c r="E32" s="111">
        <f>$B32      +$C32      +$D32</f>
        <v>649286000</v>
      </c>
      <c r="F32" s="112">
        <f t="shared" ref="F32:O32" si="16">SUM(F28:F31)</f>
        <v>649286000</v>
      </c>
      <c r="G32" s="113">
        <f t="shared" si="16"/>
        <v>410945000</v>
      </c>
      <c r="H32" s="112">
        <f t="shared" si="16"/>
        <v>38849000</v>
      </c>
      <c r="I32" s="113">
        <f t="shared" si="16"/>
        <v>-2226442</v>
      </c>
      <c r="J32" s="112">
        <f t="shared" si="16"/>
        <v>47265000</v>
      </c>
      <c r="K32" s="113">
        <f t="shared" si="16"/>
        <v>202635825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86114000</v>
      </c>
      <c r="Q32" s="113">
        <f>$I32      +$K32      +$M32      +$O32</f>
        <v>200409383</v>
      </c>
      <c r="R32" s="58">
        <f>IF(($H32      =0),0,((($J32      -$H32      )/$H32      )*100))</f>
        <v>21.663363278334064</v>
      </c>
      <c r="S32" s="59">
        <f>IF(($I32      =0),0,((($K32      -$I32      )/$I32      )*100))</f>
        <v>-9201.3296102031836</v>
      </c>
      <c r="T32" s="58">
        <f>IF($E32   =0,0,($P32   /$E32   )*100)</f>
        <v>13.262876451979558</v>
      </c>
      <c r="U32" s="60">
        <f>IF($E32   =0,0,($Q32   /$E32   )*100)</f>
        <v>30.866118012709343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9597000</v>
      </c>
      <c r="C34" s="108"/>
      <c r="D34" s="108"/>
      <c r="E34" s="108">
        <f>$B34      +$C34      +$D34</f>
        <v>9597000</v>
      </c>
      <c r="F34" s="109">
        <v>9597000</v>
      </c>
      <c r="G34" s="110">
        <v>6718000</v>
      </c>
      <c r="H34" s="109">
        <v>2059000</v>
      </c>
      <c r="I34" s="110">
        <v>2059312</v>
      </c>
      <c r="J34" s="109">
        <v>2007000</v>
      </c>
      <c r="K34" s="110">
        <v>2007781</v>
      </c>
      <c r="L34" s="109"/>
      <c r="M34" s="110"/>
      <c r="N34" s="109"/>
      <c r="O34" s="110"/>
      <c r="P34" s="109">
        <f>$H34      +$J34      +$L34      +$N34</f>
        <v>4066000</v>
      </c>
      <c r="Q34" s="110">
        <f>$I34      +$K34      +$M34      +$O34</f>
        <v>4067093</v>
      </c>
      <c r="R34" s="54">
        <f>IF(($H34      =0),0,((($J34      -$H34      )/$H34      )*100))</f>
        <v>-2.5254978144730451</v>
      </c>
      <c r="S34" s="55">
        <f>IF(($I34      =0),0,((($K34      -$I34      )/$I34      )*100))</f>
        <v>-2.5023405875360316</v>
      </c>
      <c r="T34" s="54">
        <f>IF(($E34      =0),0,(($P34      /$E34      )*100))</f>
        <v>42.367406481192035</v>
      </c>
      <c r="U34" s="56">
        <f>IF(($E34      =0),0,(($Q34      /$E34      )*100))</f>
        <v>42.378795456913622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9597000</v>
      </c>
      <c r="C35" s="111">
        <f>C34</f>
        <v>0</v>
      </c>
      <c r="D35" s="111"/>
      <c r="E35" s="111">
        <f>$B35      +$C35      +$D35</f>
        <v>9597000</v>
      </c>
      <c r="F35" s="112">
        <f t="shared" ref="F35:O35" si="17">F34</f>
        <v>9597000</v>
      </c>
      <c r="G35" s="113">
        <f t="shared" si="17"/>
        <v>6718000</v>
      </c>
      <c r="H35" s="112">
        <f t="shared" si="17"/>
        <v>2059000</v>
      </c>
      <c r="I35" s="113">
        <f t="shared" si="17"/>
        <v>2059312</v>
      </c>
      <c r="J35" s="112">
        <f t="shared" si="17"/>
        <v>2007000</v>
      </c>
      <c r="K35" s="113">
        <f t="shared" si="17"/>
        <v>2007781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4066000</v>
      </c>
      <c r="Q35" s="113">
        <f>$I35      +$K35      +$M35      +$O35</f>
        <v>4067093</v>
      </c>
      <c r="R35" s="58">
        <f>IF(($H35      =0),0,((($J35      -$H35      )/$H35      )*100))</f>
        <v>-2.5254978144730451</v>
      </c>
      <c r="S35" s="59">
        <f>IF(($I35      =0),0,((($K35      -$I35      )/$I35      )*100))</f>
        <v>-2.5023405875360316</v>
      </c>
      <c r="T35" s="58">
        <f>IF($E35   =0,0,($P35   /$E35   )*100)</f>
        <v>42.367406481192035</v>
      </c>
      <c r="U35" s="60">
        <f>IF($E35   =0,0,($Q35   /$E35   )*100)</f>
        <v>42.378795456913622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42041000</v>
      </c>
      <c r="C38" s="108"/>
      <c r="D38" s="108"/>
      <c r="E38" s="108">
        <f t="shared" si="18"/>
        <v>42041000</v>
      </c>
      <c r="F38" s="109">
        <v>38224000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4500000</v>
      </c>
      <c r="H40" s="109"/>
      <c r="I40" s="110">
        <v>59678</v>
      </c>
      <c r="J40" s="109">
        <v>3092000</v>
      </c>
      <c r="K40" s="110">
        <v>3082663</v>
      </c>
      <c r="L40" s="109"/>
      <c r="M40" s="110"/>
      <c r="N40" s="109"/>
      <c r="O40" s="110"/>
      <c r="P40" s="109">
        <f t="shared" si="19"/>
        <v>3092000</v>
      </c>
      <c r="Q40" s="110">
        <f t="shared" si="20"/>
        <v>3142341</v>
      </c>
      <c r="R40" s="54">
        <f t="shared" si="21"/>
        <v>0</v>
      </c>
      <c r="S40" s="55">
        <f t="shared" si="22"/>
        <v>5065.493146553169</v>
      </c>
      <c r="T40" s="54">
        <f t="shared" si="23"/>
        <v>44.171428571428571</v>
      </c>
      <c r="U40" s="56">
        <f t="shared" si="24"/>
        <v>44.890585714285713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49041000</v>
      </c>
      <c r="C42" s="111">
        <f>SUM(C37:C41)</f>
        <v>0</v>
      </c>
      <c r="D42" s="111"/>
      <c r="E42" s="111">
        <f t="shared" si="18"/>
        <v>49041000</v>
      </c>
      <c r="F42" s="112">
        <f t="shared" ref="F42:O42" si="25">SUM(F37:F41)</f>
        <v>45224000</v>
      </c>
      <c r="G42" s="113">
        <f t="shared" si="25"/>
        <v>4500000</v>
      </c>
      <c r="H42" s="112">
        <f t="shared" si="25"/>
        <v>0</v>
      </c>
      <c r="I42" s="113">
        <f t="shared" si="25"/>
        <v>59678</v>
      </c>
      <c r="J42" s="112">
        <f t="shared" si="25"/>
        <v>3092000</v>
      </c>
      <c r="K42" s="113">
        <f t="shared" si="25"/>
        <v>3082663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3092000</v>
      </c>
      <c r="Q42" s="113">
        <f t="shared" si="20"/>
        <v>3142341</v>
      </c>
      <c r="R42" s="58">
        <f t="shared" si="21"/>
        <v>0</v>
      </c>
      <c r="S42" s="59">
        <f t="shared" si="22"/>
        <v>5065.493146553169</v>
      </c>
      <c r="T42" s="58">
        <f>IF((+$E37+$E40) =0,0,(P42   /(+$E37+$E40) )*100)</f>
        <v>44.171428571428571</v>
      </c>
      <c r="U42" s="60">
        <f>IF((+$E37+$E40) =0,0,(Q42   /(+$E37+$E40) )*100)</f>
        <v>44.890585714285713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822706000</v>
      </c>
      <c r="C67" s="108"/>
      <c r="D67" s="108"/>
      <c r="E67" s="108">
        <f t="shared" si="35"/>
        <v>822706000</v>
      </c>
      <c r="F67" s="109">
        <v>822706000</v>
      </c>
      <c r="G67" s="110">
        <v>565635000</v>
      </c>
      <c r="H67" s="109">
        <v>49543000</v>
      </c>
      <c r="I67" s="110">
        <v>49543828</v>
      </c>
      <c r="J67" s="109">
        <v>379692000</v>
      </c>
      <c r="K67" s="110">
        <v>357669037</v>
      </c>
      <c r="L67" s="109"/>
      <c r="M67" s="110"/>
      <c r="N67" s="109"/>
      <c r="O67" s="110"/>
      <c r="P67" s="109">
        <f t="shared" si="36"/>
        <v>429235000</v>
      </c>
      <c r="Q67" s="110">
        <f t="shared" si="37"/>
        <v>407212865</v>
      </c>
      <c r="R67" s="54">
        <f t="shared" si="38"/>
        <v>666.38879357325959</v>
      </c>
      <c r="S67" s="55">
        <f t="shared" si="39"/>
        <v>621.92450894186049</v>
      </c>
      <c r="T67" s="54">
        <f t="shared" si="40"/>
        <v>52.173558962740032</v>
      </c>
      <c r="U67" s="56">
        <f t="shared" si="41"/>
        <v>49.496766159478597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822706000</v>
      </c>
      <c r="C68" s="111">
        <f>SUM(C63:C67)</f>
        <v>0</v>
      </c>
      <c r="D68" s="111"/>
      <c r="E68" s="111">
        <f t="shared" si="35"/>
        <v>822706000</v>
      </c>
      <c r="F68" s="112">
        <f t="shared" ref="F68:O68" si="42">SUM(F63:F67)</f>
        <v>822706000</v>
      </c>
      <c r="G68" s="113">
        <f t="shared" si="42"/>
        <v>565635000</v>
      </c>
      <c r="H68" s="112">
        <f t="shared" si="42"/>
        <v>49543000</v>
      </c>
      <c r="I68" s="113">
        <f t="shared" si="42"/>
        <v>49543828</v>
      </c>
      <c r="J68" s="112">
        <f t="shared" si="42"/>
        <v>379692000</v>
      </c>
      <c r="K68" s="113">
        <f t="shared" si="42"/>
        <v>357669037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429235000</v>
      </c>
      <c r="Q68" s="113">
        <f t="shared" si="37"/>
        <v>407212865</v>
      </c>
      <c r="R68" s="58">
        <f t="shared" si="38"/>
        <v>666.38879357325959</v>
      </c>
      <c r="S68" s="59">
        <f t="shared" si="39"/>
        <v>621.92450894186049</v>
      </c>
      <c r="T68" s="58">
        <f>IF((+$E63+$E65+$E66++$E67) =0,0,(P68   /(+$E63+$E65+$E66+$E67) )*100)</f>
        <v>52.173558962740032</v>
      </c>
      <c r="U68" s="60">
        <f>IF((+$E63+$E65+$E67) =0,0,(Q68  /(+$E63+$E65+$E67) )*100)</f>
        <v>49.496766159478597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1717641000</v>
      </c>
      <c r="C69" s="120">
        <f>SUM(C9:C16,C19:C25,C28:C31,C34,C37:C41,C44:C54,C57:C60,C63:C67)</f>
        <v>0</v>
      </c>
      <c r="D69" s="120"/>
      <c r="E69" s="120">
        <f t="shared" si="35"/>
        <v>1717641000</v>
      </c>
      <c r="F69" s="121">
        <f t="shared" ref="F69:O69" si="43">SUM(F9:F16,F19:F25,F28:F31,F34,F37:F41,F44:F54,F57:F60,F63:F67)</f>
        <v>1531813000</v>
      </c>
      <c r="G69" s="122">
        <f t="shared" si="43"/>
        <v>988798000</v>
      </c>
      <c r="H69" s="121">
        <f t="shared" si="43"/>
        <v>90595000</v>
      </c>
      <c r="I69" s="122">
        <f t="shared" si="43"/>
        <v>69983942</v>
      </c>
      <c r="J69" s="121">
        <f t="shared" si="43"/>
        <v>432280000</v>
      </c>
      <c r="K69" s="122">
        <f t="shared" si="43"/>
        <v>612005923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522875000</v>
      </c>
      <c r="Q69" s="122">
        <f t="shared" si="37"/>
        <v>681989865</v>
      </c>
      <c r="R69" s="67">
        <f t="shared" si="38"/>
        <v>377.15657596997625</v>
      </c>
      <c r="S69" s="68">
        <f t="shared" si="39"/>
        <v>774.494784817923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31.279911462072267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40.798627961234743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1717641000</v>
      </c>
      <c r="C75" s="120">
        <f>SUM(C9:C16,C19:C25,C28:C31,C34,C37:C41,C44:C54,C57:C60,C63:C67,C71:C72)</f>
        <v>0</v>
      </c>
      <c r="D75" s="120"/>
      <c r="E75" s="120">
        <f>$B75      +$C75      +$D75</f>
        <v>1717641000</v>
      </c>
      <c r="F75" s="121">
        <f t="shared" ref="F75:O75" si="46">SUM(F9:F16,F19:F25,F28:F31,F34,F37:F41,F44:F54,F57:F60,F63:F67,F71:F72)</f>
        <v>1531813000</v>
      </c>
      <c r="G75" s="122">
        <f t="shared" si="46"/>
        <v>988798000</v>
      </c>
      <c r="H75" s="121">
        <f t="shared" si="46"/>
        <v>90595000</v>
      </c>
      <c r="I75" s="122">
        <f t="shared" si="46"/>
        <v>69983942</v>
      </c>
      <c r="J75" s="121">
        <f t="shared" si="46"/>
        <v>432280000</v>
      </c>
      <c r="K75" s="122">
        <f t="shared" si="46"/>
        <v>612005923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522875000</v>
      </c>
      <c r="Q75" s="122">
        <f>$I75      +$K75      +$M75      +$O75</f>
        <v>681989865</v>
      </c>
      <c r="R75" s="67">
        <f>IF(($H75      =0),0,((($J75      -$H75      )/$H75      )*100))</f>
        <v>377.15657596997625</v>
      </c>
      <c r="S75" s="68">
        <f>IF(($I75      =0),0,((($K75      -$I75      )/$I75      )*100))</f>
        <v>774.494784817923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31.279911462072267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40.798627961234743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123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124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125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126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127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128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129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130</v>
      </c>
    </row>
    <row r="118" spans="1:23" x14ac:dyDescent="0.25">
      <c r="A118" s="35" t="s">
        <v>131</v>
      </c>
    </row>
    <row r="119" spans="1:23" ht="13" x14ac:dyDescent="0.3">
      <c r="A119" s="35" t="s">
        <v>132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133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134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135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JFqHD01T95te94JUpadINA+1FZtCvDZ2lMS0+JU+GRmBjucl/LGgj92++jAv7SNj+rkIcdr8cw4RY6vcmz7RA==" saltValue="dw2Hq8iGVFPk396AaacT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166000</v>
      </c>
      <c r="I10" s="110">
        <v>250011</v>
      </c>
      <c r="J10" s="109">
        <v>249000</v>
      </c>
      <c r="K10" s="110">
        <v>250011</v>
      </c>
      <c r="L10" s="109"/>
      <c r="M10" s="110"/>
      <c r="N10" s="109"/>
      <c r="O10" s="110"/>
      <c r="P10" s="109">
        <f t="shared" ref="P10:P17" si="1">$H10      +$J10      +$L10      +$N10</f>
        <v>415000</v>
      </c>
      <c r="Q10" s="110">
        <f t="shared" ref="Q10:Q17" si="2">$I10      +$K10      +$M10      +$O10</f>
        <v>500022</v>
      </c>
      <c r="R10" s="54">
        <f t="shared" ref="R10:R17" si="3">IF(($H10      =0),0,((($J10      -$H10      )/$H10      )*100))</f>
        <v>50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41.5</v>
      </c>
      <c r="U10" s="56">
        <f t="shared" ref="U10:U16" si="6">IF(($E10      =0),0,(($Q10      /$E10      )*100))</f>
        <v>50.002199999999995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9600000</v>
      </c>
      <c r="C11" s="108"/>
      <c r="D11" s="108"/>
      <c r="E11" s="108">
        <f t="shared" si="0"/>
        <v>9600000</v>
      </c>
      <c r="F11" s="109">
        <v>9600000</v>
      </c>
      <c r="G11" s="110">
        <v>6000000</v>
      </c>
      <c r="H11" s="109">
        <v>2601000</v>
      </c>
      <c r="I11" s="110">
        <v>2602757</v>
      </c>
      <c r="J11" s="109">
        <v>705000</v>
      </c>
      <c r="K11" s="110">
        <v>706423</v>
      </c>
      <c r="L11" s="109"/>
      <c r="M11" s="110"/>
      <c r="N11" s="109"/>
      <c r="O11" s="110"/>
      <c r="P11" s="109">
        <f t="shared" si="1"/>
        <v>3306000</v>
      </c>
      <c r="Q11" s="110">
        <f t="shared" si="2"/>
        <v>3309180</v>
      </c>
      <c r="R11" s="54">
        <f t="shared" si="3"/>
        <v>-72.895040369088818</v>
      </c>
      <c r="S11" s="55">
        <f t="shared" si="4"/>
        <v>-72.858664869597888</v>
      </c>
      <c r="T11" s="54">
        <f t="shared" si="5"/>
        <v>34.4375</v>
      </c>
      <c r="U11" s="56">
        <f t="shared" si="6"/>
        <v>34.470624999999998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140208000</v>
      </c>
      <c r="C13" s="108"/>
      <c r="D13" s="108"/>
      <c r="E13" s="108">
        <f t="shared" si="0"/>
        <v>140208000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4000000</v>
      </c>
      <c r="C15" s="108"/>
      <c r="D15" s="108"/>
      <c r="E15" s="108">
        <f t="shared" si="0"/>
        <v>4000000</v>
      </c>
      <c r="F15" s="109">
        <v>4000000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154808000</v>
      </c>
      <c r="C17" s="111">
        <f>SUM(C9:C16)</f>
        <v>0</v>
      </c>
      <c r="D17" s="111"/>
      <c r="E17" s="111">
        <f t="shared" si="0"/>
        <v>154808000</v>
      </c>
      <c r="F17" s="112">
        <f t="shared" ref="F17:O17" si="7">SUM(F9:F16)</f>
        <v>14600000</v>
      </c>
      <c r="G17" s="113">
        <f t="shared" si="7"/>
        <v>7000000</v>
      </c>
      <c r="H17" s="112">
        <f t="shared" si="7"/>
        <v>2767000</v>
      </c>
      <c r="I17" s="113">
        <f t="shared" si="7"/>
        <v>2852768</v>
      </c>
      <c r="J17" s="112">
        <f t="shared" si="7"/>
        <v>954000</v>
      </c>
      <c r="K17" s="113">
        <f t="shared" si="7"/>
        <v>956434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3721000</v>
      </c>
      <c r="Q17" s="113">
        <f t="shared" si="2"/>
        <v>3809202</v>
      </c>
      <c r="R17" s="58">
        <f t="shared" si="3"/>
        <v>-65.52222623780267</v>
      </c>
      <c r="S17" s="59">
        <f t="shared" si="4"/>
        <v>-66.473474183670035</v>
      </c>
      <c r="T17" s="58">
        <f>IF((SUM($E9:$E14))=0,0,(P17/(SUM($E9:$E14))*100))</f>
        <v>2.4673757360352235</v>
      </c>
      <c r="U17" s="60">
        <f>IF((SUM($E9:$E14))=0,0,(Q17/(SUM($E9:$E14))*100))</f>
        <v>2.5258620232348417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972942000</v>
      </c>
      <c r="C30" s="108"/>
      <c r="D30" s="108"/>
      <c r="E30" s="108">
        <f>$B30      +$C30      +$D30</f>
        <v>972942000</v>
      </c>
      <c r="F30" s="109">
        <v>972942000</v>
      </c>
      <c r="G30" s="110">
        <v>580588000</v>
      </c>
      <c r="H30" s="109">
        <v>59196000</v>
      </c>
      <c r="I30" s="110">
        <v>59196</v>
      </c>
      <c r="J30" s="109">
        <v>471337000</v>
      </c>
      <c r="K30" s="110">
        <v>23893711</v>
      </c>
      <c r="L30" s="109"/>
      <c r="M30" s="110"/>
      <c r="N30" s="109"/>
      <c r="O30" s="110"/>
      <c r="P30" s="109">
        <f>$H30      +$J30      +$L30      +$N30</f>
        <v>530533000</v>
      </c>
      <c r="Q30" s="110">
        <f>$I30      +$K30      +$M30      +$O30</f>
        <v>23952907</v>
      </c>
      <c r="R30" s="54">
        <f>IF(($H30      =0),0,((($J30      -$H30      )/$H30      )*100))</f>
        <v>696.23116426785589</v>
      </c>
      <c r="S30" s="55">
        <f>IF(($I30      =0),0,((($K30      -$I30      )/$I30      )*100))</f>
        <v>40263.725589566857</v>
      </c>
      <c r="T30" s="54">
        <f>IF(($E30      =0),0,(($P30      /$E30      )*100))</f>
        <v>54.528738609290173</v>
      </c>
      <c r="U30" s="56">
        <f>IF(($E30      =0),0,(($Q30      /$E30      )*100))</f>
        <v>2.4619049234178401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972942000</v>
      </c>
      <c r="C32" s="111">
        <f>SUM(C28:C31)</f>
        <v>0</v>
      </c>
      <c r="D32" s="111"/>
      <c r="E32" s="111">
        <f>$B32      +$C32      +$D32</f>
        <v>972942000</v>
      </c>
      <c r="F32" s="112">
        <f t="shared" ref="F32:O32" si="16">SUM(F28:F31)</f>
        <v>972942000</v>
      </c>
      <c r="G32" s="113">
        <f t="shared" si="16"/>
        <v>580588000</v>
      </c>
      <c r="H32" s="112">
        <f t="shared" si="16"/>
        <v>59196000</v>
      </c>
      <c r="I32" s="113">
        <f t="shared" si="16"/>
        <v>59196</v>
      </c>
      <c r="J32" s="112">
        <f t="shared" si="16"/>
        <v>471337000</v>
      </c>
      <c r="K32" s="113">
        <f t="shared" si="16"/>
        <v>23893711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530533000</v>
      </c>
      <c r="Q32" s="113">
        <f>$I32      +$K32      +$M32      +$O32</f>
        <v>23952907</v>
      </c>
      <c r="R32" s="58">
        <f>IF(($H32      =0),0,((($J32      -$H32      )/$H32      )*100))</f>
        <v>696.23116426785589</v>
      </c>
      <c r="S32" s="59">
        <f>IF(($I32      =0),0,((($K32      -$I32      )/$I32      )*100))</f>
        <v>40263.725589566857</v>
      </c>
      <c r="T32" s="58">
        <f>IF($E32   =0,0,($P32   /$E32   )*100)</f>
        <v>54.528738609290173</v>
      </c>
      <c r="U32" s="60">
        <f>IF($E32   =0,0,($Q32   /$E32   )*100)</f>
        <v>2.4619049234178401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4000000</v>
      </c>
      <c r="C34" s="108"/>
      <c r="D34" s="108"/>
      <c r="E34" s="108">
        <f>$B34      +$C34      +$D34</f>
        <v>4000000</v>
      </c>
      <c r="F34" s="109">
        <v>4000000</v>
      </c>
      <c r="G34" s="110">
        <v>2800000</v>
      </c>
      <c r="H34" s="109">
        <v>371000</v>
      </c>
      <c r="I34" s="110">
        <v>378000</v>
      </c>
      <c r="J34" s="109">
        <v>1134000</v>
      </c>
      <c r="K34" s="110">
        <v>756000</v>
      </c>
      <c r="L34" s="109"/>
      <c r="M34" s="110"/>
      <c r="N34" s="109"/>
      <c r="O34" s="110"/>
      <c r="P34" s="109">
        <f>$H34      +$J34      +$L34      +$N34</f>
        <v>1505000</v>
      </c>
      <c r="Q34" s="110">
        <f>$I34      +$K34      +$M34      +$O34</f>
        <v>1134000</v>
      </c>
      <c r="R34" s="54">
        <f>IF(($H34      =0),0,((($J34      -$H34      )/$H34      )*100))</f>
        <v>205.66037735849059</v>
      </c>
      <c r="S34" s="55">
        <f>IF(($I34      =0),0,((($K34      -$I34      )/$I34      )*100))</f>
        <v>100</v>
      </c>
      <c r="T34" s="54">
        <f>IF(($E34      =0),0,(($P34      /$E34      )*100))</f>
        <v>37.625</v>
      </c>
      <c r="U34" s="56">
        <f>IF(($E34      =0),0,(($Q34      /$E34      )*100))</f>
        <v>28.349999999999998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4000000</v>
      </c>
      <c r="C35" s="111">
        <f>C34</f>
        <v>0</v>
      </c>
      <c r="D35" s="111"/>
      <c r="E35" s="111">
        <f>$B35      +$C35      +$D35</f>
        <v>4000000</v>
      </c>
      <c r="F35" s="112">
        <f t="shared" ref="F35:O35" si="17">F34</f>
        <v>4000000</v>
      </c>
      <c r="G35" s="113">
        <f t="shared" si="17"/>
        <v>2800000</v>
      </c>
      <c r="H35" s="112">
        <f t="shared" si="17"/>
        <v>371000</v>
      </c>
      <c r="I35" s="113">
        <f t="shared" si="17"/>
        <v>378000</v>
      </c>
      <c r="J35" s="112">
        <f t="shared" si="17"/>
        <v>1134000</v>
      </c>
      <c r="K35" s="113">
        <f t="shared" si="17"/>
        <v>756000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1505000</v>
      </c>
      <c r="Q35" s="113">
        <f>$I35      +$K35      +$M35      +$O35</f>
        <v>1134000</v>
      </c>
      <c r="R35" s="58">
        <f>IF(($H35      =0),0,((($J35      -$H35      )/$H35      )*100))</f>
        <v>205.66037735849059</v>
      </c>
      <c r="S35" s="59">
        <f>IF(($I35      =0),0,((($K35      -$I35      )/$I35      )*100))</f>
        <v>100</v>
      </c>
      <c r="T35" s="58">
        <f>IF($E35   =0,0,($P35   /$E35   )*100)</f>
        <v>37.625</v>
      </c>
      <c r="U35" s="60">
        <f>IF($E35   =0,0,($Q35   /$E35   )*100)</f>
        <v>28.349999999999998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19296000</v>
      </c>
      <c r="C38" s="108"/>
      <c r="D38" s="108"/>
      <c r="E38" s="108">
        <f t="shared" si="18"/>
        <v>19296000</v>
      </c>
      <c r="F38" s="109">
        <v>17544000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4500000</v>
      </c>
      <c r="H40" s="109"/>
      <c r="I40" s="110"/>
      <c r="J40" s="109">
        <v>4345000</v>
      </c>
      <c r="K40" s="110"/>
      <c r="L40" s="109"/>
      <c r="M40" s="110"/>
      <c r="N40" s="109"/>
      <c r="O40" s="110"/>
      <c r="P40" s="109">
        <f t="shared" si="19"/>
        <v>4345000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62.071428571428569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26296000</v>
      </c>
      <c r="C42" s="111">
        <f>SUM(C37:C41)</f>
        <v>0</v>
      </c>
      <c r="D42" s="111"/>
      <c r="E42" s="111">
        <f t="shared" si="18"/>
        <v>26296000</v>
      </c>
      <c r="F42" s="112">
        <f t="shared" ref="F42:O42" si="25">SUM(F37:F41)</f>
        <v>24544000</v>
      </c>
      <c r="G42" s="113">
        <f t="shared" si="25"/>
        <v>4500000</v>
      </c>
      <c r="H42" s="112">
        <f t="shared" si="25"/>
        <v>0</v>
      </c>
      <c r="I42" s="113">
        <f t="shared" si="25"/>
        <v>0</v>
      </c>
      <c r="J42" s="112">
        <f t="shared" si="25"/>
        <v>4345000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4345000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62.071428571428569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772855000</v>
      </c>
      <c r="C67" s="108"/>
      <c r="D67" s="108"/>
      <c r="E67" s="108">
        <f t="shared" si="35"/>
        <v>772855000</v>
      </c>
      <c r="F67" s="109">
        <v>772855000</v>
      </c>
      <c r="G67" s="110">
        <v>540000000</v>
      </c>
      <c r="H67" s="109">
        <v>120362000</v>
      </c>
      <c r="I67" s="110">
        <v>157680000</v>
      </c>
      <c r="J67" s="109">
        <v>211640000</v>
      </c>
      <c r="K67" s="110">
        <v>251237744</v>
      </c>
      <c r="L67" s="109"/>
      <c r="M67" s="110"/>
      <c r="N67" s="109"/>
      <c r="O67" s="110"/>
      <c r="P67" s="109">
        <f t="shared" si="36"/>
        <v>332002000</v>
      </c>
      <c r="Q67" s="110">
        <f t="shared" si="37"/>
        <v>408917744</v>
      </c>
      <c r="R67" s="54">
        <f t="shared" si="38"/>
        <v>75.836227380734783</v>
      </c>
      <c r="S67" s="55">
        <f t="shared" si="39"/>
        <v>59.333932014205992</v>
      </c>
      <c r="T67" s="54">
        <f t="shared" si="40"/>
        <v>42.957864023652562</v>
      </c>
      <c r="U67" s="56">
        <f t="shared" si="41"/>
        <v>52.910021155326682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772855000</v>
      </c>
      <c r="C68" s="111">
        <f>SUM(C63:C67)</f>
        <v>0</v>
      </c>
      <c r="D68" s="111"/>
      <c r="E68" s="111">
        <f t="shared" si="35"/>
        <v>772855000</v>
      </c>
      <c r="F68" s="112">
        <f t="shared" ref="F68:O68" si="42">SUM(F63:F67)</f>
        <v>772855000</v>
      </c>
      <c r="G68" s="113">
        <f t="shared" si="42"/>
        <v>540000000</v>
      </c>
      <c r="H68" s="112">
        <f t="shared" si="42"/>
        <v>120362000</v>
      </c>
      <c r="I68" s="113">
        <f t="shared" si="42"/>
        <v>157680000</v>
      </c>
      <c r="J68" s="112">
        <f t="shared" si="42"/>
        <v>211640000</v>
      </c>
      <c r="K68" s="113">
        <f t="shared" si="42"/>
        <v>251237744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332002000</v>
      </c>
      <c r="Q68" s="113">
        <f t="shared" si="37"/>
        <v>408917744</v>
      </c>
      <c r="R68" s="58">
        <f t="shared" si="38"/>
        <v>75.836227380734783</v>
      </c>
      <c r="S68" s="59">
        <f t="shared" si="39"/>
        <v>59.333932014205992</v>
      </c>
      <c r="T68" s="58">
        <f>IF((+$E63+$E65+$E66++$E67) =0,0,(P68   /(+$E63+$E65+$E66+$E67) )*100)</f>
        <v>42.957864023652562</v>
      </c>
      <c r="U68" s="60">
        <f>IF((+$E63+$E65+$E67) =0,0,(Q68  /(+$E63+$E65+$E67) )*100)</f>
        <v>52.910021155326682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1930901000</v>
      </c>
      <c r="C69" s="120">
        <f>SUM(C9:C16,C19:C25,C28:C31,C34,C37:C41,C44:C54,C57:C60,C63:C67)</f>
        <v>0</v>
      </c>
      <c r="D69" s="120"/>
      <c r="E69" s="120">
        <f t="shared" si="35"/>
        <v>1930901000</v>
      </c>
      <c r="F69" s="121">
        <f t="shared" ref="F69:O69" si="43">SUM(F9:F16,F19:F25,F28:F31,F34,F37:F41,F44:F54,F57:F60,F63:F67)</f>
        <v>1788941000</v>
      </c>
      <c r="G69" s="122">
        <f t="shared" si="43"/>
        <v>1134888000</v>
      </c>
      <c r="H69" s="121">
        <f t="shared" si="43"/>
        <v>182696000</v>
      </c>
      <c r="I69" s="122">
        <f t="shared" si="43"/>
        <v>160969964</v>
      </c>
      <c r="J69" s="121">
        <f t="shared" si="43"/>
        <v>689410000</v>
      </c>
      <c r="K69" s="122">
        <f t="shared" si="43"/>
        <v>276843889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872106000</v>
      </c>
      <c r="Q69" s="122">
        <f t="shared" si="37"/>
        <v>437813853</v>
      </c>
      <c r="R69" s="67">
        <f t="shared" si="38"/>
        <v>277.35363664229101</v>
      </c>
      <c r="S69" s="68">
        <f t="shared" si="39"/>
        <v>71.984811402455179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45.71732617601652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22.950970090768266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1930901000</v>
      </c>
      <c r="C75" s="120">
        <f>SUM(C9:C16,C19:C25,C28:C31,C34,C37:C41,C44:C54,C57:C60,C63:C67,C71:C72)</f>
        <v>0</v>
      </c>
      <c r="D75" s="120"/>
      <c r="E75" s="120">
        <f>$B75      +$C75      +$D75</f>
        <v>1930901000</v>
      </c>
      <c r="F75" s="121">
        <f t="shared" ref="F75:O75" si="46">SUM(F9:F16,F19:F25,F28:F31,F34,F37:F41,F44:F54,F57:F60,F63:F67,F71:F72)</f>
        <v>1788941000</v>
      </c>
      <c r="G75" s="122">
        <f t="shared" si="46"/>
        <v>1134888000</v>
      </c>
      <c r="H75" s="121">
        <f t="shared" si="46"/>
        <v>182696000</v>
      </c>
      <c r="I75" s="122">
        <f t="shared" si="46"/>
        <v>160969964</v>
      </c>
      <c r="J75" s="121">
        <f t="shared" si="46"/>
        <v>689410000</v>
      </c>
      <c r="K75" s="122">
        <f t="shared" si="46"/>
        <v>276843889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872106000</v>
      </c>
      <c r="Q75" s="122">
        <f>$I75      +$K75      +$M75      +$O75</f>
        <v>437813853</v>
      </c>
      <c r="R75" s="67">
        <f>IF(($H75      =0),0,((($J75      -$H75      )/$H75      )*100))</f>
        <v>277.35363664229101</v>
      </c>
      <c r="S75" s="68">
        <f>IF(($I75      =0),0,((($K75      -$I75      )/$I75      )*100))</f>
        <v>71.984811402455179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45.71732617601652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22.950970090768266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123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124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125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126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127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128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129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130</v>
      </c>
    </row>
    <row r="118" spans="1:23" x14ac:dyDescent="0.25">
      <c r="A118" s="35" t="s">
        <v>131</v>
      </c>
    </row>
    <row r="119" spans="1:23" ht="13" x14ac:dyDescent="0.3">
      <c r="A119" s="35" t="s">
        <v>132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133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134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135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UMpuicgkCiTp793aACivEmII2iIXkCREtBbBliq9YWK6V1dKSPVhSESmjIMMm2yOxKRU9uFhJ5Sr3rHISeIKw==" saltValue="9QFXbminzjB8OltroTWi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437000</v>
      </c>
      <c r="I10" s="110">
        <v>462861</v>
      </c>
      <c r="J10" s="109">
        <v>896000</v>
      </c>
      <c r="K10" s="110">
        <v>1322997</v>
      </c>
      <c r="L10" s="109"/>
      <c r="M10" s="110"/>
      <c r="N10" s="109"/>
      <c r="O10" s="110"/>
      <c r="P10" s="109">
        <f t="shared" ref="P10:P17" si="1">$H10      +$J10      +$L10      +$N10</f>
        <v>1333000</v>
      </c>
      <c r="Q10" s="110">
        <f t="shared" ref="Q10:Q17" si="2">$I10      +$K10      +$M10      +$O10</f>
        <v>1785858</v>
      </c>
      <c r="R10" s="54">
        <f t="shared" ref="R10:R17" si="3">IF(($H10      =0),0,((($J10      -$H10      )/$H10      )*100))</f>
        <v>105.03432494279177</v>
      </c>
      <c r="S10" s="55">
        <f t="shared" ref="S10:S17" si="4">IF(($I10      =0),0,((($K10      -$I10      )/$I10      )*100))</f>
        <v>185.83030326599129</v>
      </c>
      <c r="T10" s="54">
        <f t="shared" ref="T10:T16" si="5">IF(($E10      =0),0,(($P10      /$E10      )*100))</f>
        <v>66.649999999999991</v>
      </c>
      <c r="U10" s="56">
        <f t="shared" ref="U10:U16" si="6">IF(($E10      =0),0,(($Q10      /$E10      )*100))</f>
        <v>89.292900000000003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151868000</v>
      </c>
      <c r="C13" s="108"/>
      <c r="D13" s="108"/>
      <c r="E13" s="108">
        <f t="shared" si="0"/>
        <v>151868000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3500000</v>
      </c>
      <c r="C15" s="108"/>
      <c r="D15" s="108"/>
      <c r="E15" s="108">
        <f t="shared" si="0"/>
        <v>3500000</v>
      </c>
      <c r="F15" s="109">
        <v>3500000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157368000</v>
      </c>
      <c r="C17" s="111">
        <f>SUM(C9:C16)</f>
        <v>0</v>
      </c>
      <c r="D17" s="111"/>
      <c r="E17" s="111">
        <f t="shared" si="0"/>
        <v>157368000</v>
      </c>
      <c r="F17" s="112">
        <f t="shared" ref="F17:O17" si="7">SUM(F9:F16)</f>
        <v>5500000</v>
      </c>
      <c r="G17" s="113">
        <f t="shared" si="7"/>
        <v>2000000</v>
      </c>
      <c r="H17" s="112">
        <f t="shared" si="7"/>
        <v>437000</v>
      </c>
      <c r="I17" s="113">
        <f t="shared" si="7"/>
        <v>462861</v>
      </c>
      <c r="J17" s="112">
        <f t="shared" si="7"/>
        <v>896000</v>
      </c>
      <c r="K17" s="113">
        <f t="shared" si="7"/>
        <v>1322997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1333000</v>
      </c>
      <c r="Q17" s="113">
        <f t="shared" si="2"/>
        <v>1785858</v>
      </c>
      <c r="R17" s="58">
        <f t="shared" si="3"/>
        <v>105.03432494279177</v>
      </c>
      <c r="S17" s="59">
        <f t="shared" si="4"/>
        <v>185.83030326599129</v>
      </c>
      <c r="T17" s="58">
        <f>IF((SUM($E9:$E14))=0,0,(P17/(SUM($E9:$E14))*100))</f>
        <v>0.8663269815686172</v>
      </c>
      <c r="U17" s="60">
        <f>IF((SUM($E9:$E14))=0,0,(Q17/(SUM($E9:$E14))*100))</f>
        <v>1.1606428887098033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696253000</v>
      </c>
      <c r="C30" s="108"/>
      <c r="D30" s="108"/>
      <c r="E30" s="108">
        <f>$B30      +$C30      +$D30</f>
        <v>696253000</v>
      </c>
      <c r="F30" s="109">
        <v>696253000</v>
      </c>
      <c r="G30" s="110">
        <v>420726000</v>
      </c>
      <c r="H30" s="109">
        <v>73973000</v>
      </c>
      <c r="I30" s="110">
        <v>133815710</v>
      </c>
      <c r="J30" s="109">
        <v>84309000</v>
      </c>
      <c r="K30" s="110">
        <v>130925358</v>
      </c>
      <c r="L30" s="109"/>
      <c r="M30" s="110"/>
      <c r="N30" s="109"/>
      <c r="O30" s="110"/>
      <c r="P30" s="109">
        <f>$H30      +$J30      +$L30      +$N30</f>
        <v>158282000</v>
      </c>
      <c r="Q30" s="110">
        <f>$I30      +$K30      +$M30      +$O30</f>
        <v>264741068</v>
      </c>
      <c r="R30" s="54">
        <f>IF(($H30      =0),0,((($J30      -$H30      )/$H30      )*100))</f>
        <v>13.972665702350859</v>
      </c>
      <c r="S30" s="55">
        <f>IF(($I30      =0),0,((($K30      -$I30      )/$I30      )*100))</f>
        <v>-2.1599496800487774</v>
      </c>
      <c r="T30" s="54">
        <f>IF(($E30      =0),0,(($P30      /$E30      )*100))</f>
        <v>22.733402944044766</v>
      </c>
      <c r="U30" s="56">
        <f>IF(($E30      =0),0,(($Q30      /$E30      )*100))</f>
        <v>38.023687941021436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696253000</v>
      </c>
      <c r="C32" s="111">
        <f>SUM(C28:C31)</f>
        <v>0</v>
      </c>
      <c r="D32" s="111"/>
      <c r="E32" s="111">
        <f>$B32      +$C32      +$D32</f>
        <v>696253000</v>
      </c>
      <c r="F32" s="112">
        <f t="shared" ref="F32:O32" si="16">SUM(F28:F31)</f>
        <v>696253000</v>
      </c>
      <c r="G32" s="113">
        <f t="shared" si="16"/>
        <v>420726000</v>
      </c>
      <c r="H32" s="112">
        <f t="shared" si="16"/>
        <v>73973000</v>
      </c>
      <c r="I32" s="113">
        <f t="shared" si="16"/>
        <v>133815710</v>
      </c>
      <c r="J32" s="112">
        <f t="shared" si="16"/>
        <v>84309000</v>
      </c>
      <c r="K32" s="113">
        <f t="shared" si="16"/>
        <v>130925358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158282000</v>
      </c>
      <c r="Q32" s="113">
        <f>$I32      +$K32      +$M32      +$O32</f>
        <v>264741068</v>
      </c>
      <c r="R32" s="58">
        <f>IF(($H32      =0),0,((($J32      -$H32      )/$H32      )*100))</f>
        <v>13.972665702350859</v>
      </c>
      <c r="S32" s="59">
        <f>IF(($I32      =0),0,((($K32      -$I32      )/$I32      )*100))</f>
        <v>-2.1599496800487774</v>
      </c>
      <c r="T32" s="58">
        <f>IF($E32   =0,0,($P32   /$E32   )*100)</f>
        <v>22.733402944044766</v>
      </c>
      <c r="U32" s="60">
        <f>IF($E32   =0,0,($Q32   /$E32   )*100)</f>
        <v>38.023687941021436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9308000</v>
      </c>
      <c r="C34" s="108"/>
      <c r="D34" s="108"/>
      <c r="E34" s="108">
        <f>$B34      +$C34      +$D34</f>
        <v>9308000</v>
      </c>
      <c r="F34" s="109">
        <v>9308000</v>
      </c>
      <c r="G34" s="110">
        <v>6516000</v>
      </c>
      <c r="H34" s="109">
        <v>2327000</v>
      </c>
      <c r="I34" s="110"/>
      <c r="J34" s="109">
        <v>4189000</v>
      </c>
      <c r="K34" s="110"/>
      <c r="L34" s="109"/>
      <c r="M34" s="110"/>
      <c r="N34" s="109"/>
      <c r="O34" s="110"/>
      <c r="P34" s="109">
        <f>$H34      +$J34      +$L34      +$N34</f>
        <v>6516000</v>
      </c>
      <c r="Q34" s="110">
        <f>$I34      +$K34      +$M34      +$O34</f>
        <v>0</v>
      </c>
      <c r="R34" s="54">
        <f>IF(($H34      =0),0,((($J34      -$H34      )/$H34      )*100))</f>
        <v>80.017189514396208</v>
      </c>
      <c r="S34" s="55">
        <f>IF(($I34      =0),0,((($K34      -$I34      )/$I34      )*100))</f>
        <v>0</v>
      </c>
      <c r="T34" s="54">
        <f>IF(($E34      =0),0,(($P34      /$E34      )*100))</f>
        <v>70.004297378599063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9308000</v>
      </c>
      <c r="C35" s="111">
        <f>C34</f>
        <v>0</v>
      </c>
      <c r="D35" s="111"/>
      <c r="E35" s="111">
        <f>$B35      +$C35      +$D35</f>
        <v>9308000</v>
      </c>
      <c r="F35" s="112">
        <f t="shared" ref="F35:O35" si="17">F34</f>
        <v>9308000</v>
      </c>
      <c r="G35" s="113">
        <f t="shared" si="17"/>
        <v>6516000</v>
      </c>
      <c r="H35" s="112">
        <f t="shared" si="17"/>
        <v>2327000</v>
      </c>
      <c r="I35" s="113">
        <f t="shared" si="17"/>
        <v>0</v>
      </c>
      <c r="J35" s="112">
        <f t="shared" si="17"/>
        <v>4189000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6516000</v>
      </c>
      <c r="Q35" s="113">
        <f>$I35      +$K35      +$M35      +$O35</f>
        <v>0</v>
      </c>
      <c r="R35" s="58">
        <f>IF(($H35      =0),0,((($J35      -$H35      )/$H35      )*100))</f>
        <v>80.017189514396208</v>
      </c>
      <c r="S35" s="59">
        <f>IF(($I35      =0),0,((($K35      -$I35      )/$I35      )*100))</f>
        <v>0</v>
      </c>
      <c r="T35" s="58">
        <f>IF($E35   =0,0,($P35   /$E35   )*100)</f>
        <v>70.004297378599063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12471000</v>
      </c>
      <c r="C38" s="108"/>
      <c r="D38" s="108"/>
      <c r="E38" s="108">
        <f t="shared" si="18"/>
        <v>12471000</v>
      </c>
      <c r="F38" s="109">
        <v>11339000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12471000</v>
      </c>
      <c r="C42" s="111">
        <f>SUM(C37:C41)</f>
        <v>0</v>
      </c>
      <c r="D42" s="111"/>
      <c r="E42" s="111">
        <f t="shared" si="18"/>
        <v>12471000</v>
      </c>
      <c r="F42" s="112">
        <f t="shared" ref="F42:O42" si="25">SUM(F37:F41)</f>
        <v>11339000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669938000</v>
      </c>
      <c r="C67" s="108"/>
      <c r="D67" s="108"/>
      <c r="E67" s="108">
        <f t="shared" si="35"/>
        <v>669938000</v>
      </c>
      <c r="F67" s="109">
        <v>669938000</v>
      </c>
      <c r="G67" s="110">
        <v>487721000</v>
      </c>
      <c r="H67" s="109">
        <v>129892000</v>
      </c>
      <c r="I67" s="110">
        <v>148659539</v>
      </c>
      <c r="J67" s="109">
        <v>183043000</v>
      </c>
      <c r="K67" s="110">
        <v>705090873</v>
      </c>
      <c r="L67" s="109"/>
      <c r="M67" s="110"/>
      <c r="N67" s="109"/>
      <c r="O67" s="110"/>
      <c r="P67" s="109">
        <f t="shared" si="36"/>
        <v>312935000</v>
      </c>
      <c r="Q67" s="110">
        <f t="shared" si="37"/>
        <v>853750412</v>
      </c>
      <c r="R67" s="54">
        <f t="shared" si="38"/>
        <v>40.91937917654667</v>
      </c>
      <c r="S67" s="55">
        <f t="shared" si="39"/>
        <v>374.29911174418481</v>
      </c>
      <c r="T67" s="54">
        <f t="shared" si="40"/>
        <v>46.711038931960871</v>
      </c>
      <c r="U67" s="56">
        <f t="shared" si="41"/>
        <v>127.4372273255137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669938000</v>
      </c>
      <c r="C68" s="111">
        <f>SUM(C63:C67)</f>
        <v>0</v>
      </c>
      <c r="D68" s="111"/>
      <c r="E68" s="111">
        <f t="shared" si="35"/>
        <v>669938000</v>
      </c>
      <c r="F68" s="112">
        <f t="shared" ref="F68:O68" si="42">SUM(F63:F67)</f>
        <v>669938000</v>
      </c>
      <c r="G68" s="113">
        <f t="shared" si="42"/>
        <v>487721000</v>
      </c>
      <c r="H68" s="112">
        <f t="shared" si="42"/>
        <v>129892000</v>
      </c>
      <c r="I68" s="113">
        <f t="shared" si="42"/>
        <v>148659539</v>
      </c>
      <c r="J68" s="112">
        <f t="shared" si="42"/>
        <v>183043000</v>
      </c>
      <c r="K68" s="113">
        <f t="shared" si="42"/>
        <v>705090873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312935000</v>
      </c>
      <c r="Q68" s="113">
        <f t="shared" si="37"/>
        <v>853750412</v>
      </c>
      <c r="R68" s="58">
        <f t="shared" si="38"/>
        <v>40.91937917654667</v>
      </c>
      <c r="S68" s="59">
        <f t="shared" si="39"/>
        <v>374.29911174418481</v>
      </c>
      <c r="T68" s="58">
        <f>IF((+$E63+$E65+$E66++$E67) =0,0,(P68   /(+$E63+$E65+$E66+$E67) )*100)</f>
        <v>46.711038931960871</v>
      </c>
      <c r="U68" s="60">
        <f>IF((+$E63+$E65+$E67) =0,0,(Q68  /(+$E63+$E65+$E67) )*100)</f>
        <v>127.4372273255137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1545338000</v>
      </c>
      <c r="C69" s="120">
        <f>SUM(C9:C16,C19:C25,C28:C31,C34,C37:C41,C44:C54,C57:C60,C63:C67)</f>
        <v>0</v>
      </c>
      <c r="D69" s="120"/>
      <c r="E69" s="120">
        <f t="shared" si="35"/>
        <v>1545338000</v>
      </c>
      <c r="F69" s="121">
        <f t="shared" ref="F69:O69" si="43">SUM(F9:F16,F19:F25,F28:F31,F34,F37:F41,F44:F54,F57:F60,F63:F67)</f>
        <v>1392338000</v>
      </c>
      <c r="G69" s="122">
        <f t="shared" si="43"/>
        <v>916963000</v>
      </c>
      <c r="H69" s="121">
        <f t="shared" si="43"/>
        <v>206629000</v>
      </c>
      <c r="I69" s="122">
        <f t="shared" si="43"/>
        <v>282938110</v>
      </c>
      <c r="J69" s="121">
        <f t="shared" si="43"/>
        <v>272437000</v>
      </c>
      <c r="K69" s="122">
        <f t="shared" si="43"/>
        <v>837339228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479066000</v>
      </c>
      <c r="Q69" s="122">
        <f t="shared" si="37"/>
        <v>1120277338</v>
      </c>
      <c r="R69" s="67">
        <f t="shared" si="38"/>
        <v>31.848385270218603</v>
      </c>
      <c r="S69" s="68">
        <f t="shared" si="39"/>
        <v>195.94430668954425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31.324462996782326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73.251046871025721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1545338000</v>
      </c>
      <c r="C75" s="120">
        <f>SUM(C9:C16,C19:C25,C28:C31,C34,C37:C41,C44:C54,C57:C60,C63:C67,C71:C72)</f>
        <v>0</v>
      </c>
      <c r="D75" s="120"/>
      <c r="E75" s="120">
        <f>$B75      +$C75      +$D75</f>
        <v>1545338000</v>
      </c>
      <c r="F75" s="121">
        <f t="shared" ref="F75:O75" si="46">SUM(F9:F16,F19:F25,F28:F31,F34,F37:F41,F44:F54,F57:F60,F63:F67,F71:F72)</f>
        <v>1392338000</v>
      </c>
      <c r="G75" s="122">
        <f t="shared" si="46"/>
        <v>916963000</v>
      </c>
      <c r="H75" s="121">
        <f t="shared" si="46"/>
        <v>206629000</v>
      </c>
      <c r="I75" s="122">
        <f t="shared" si="46"/>
        <v>282938110</v>
      </c>
      <c r="J75" s="121">
        <f t="shared" si="46"/>
        <v>272437000</v>
      </c>
      <c r="K75" s="122">
        <f t="shared" si="46"/>
        <v>837339228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479066000</v>
      </c>
      <c r="Q75" s="122">
        <f>$I75      +$K75      +$M75      +$O75</f>
        <v>1120277338</v>
      </c>
      <c r="R75" s="67">
        <f>IF(($H75      =0),0,((($J75      -$H75      )/$H75      )*100))</f>
        <v>31.848385270218603</v>
      </c>
      <c r="S75" s="68">
        <f>IF(($I75      =0),0,((($K75      -$I75      )/$I75      )*100))</f>
        <v>195.94430668954425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31.324462996782326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73.251046871025721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123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124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125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126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127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128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129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130</v>
      </c>
    </row>
    <row r="118" spans="1:23" x14ac:dyDescent="0.25">
      <c r="A118" s="35" t="s">
        <v>131</v>
      </c>
    </row>
    <row r="119" spans="1:23" ht="13" x14ac:dyDescent="0.3">
      <c r="A119" s="35" t="s">
        <v>132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133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134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135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bhh1mVuzt5SOGBQFq7ijN8Vhm3D90ciC56gUbTvoG0MZIvoPfP8hO3ThmtRm3AtbBNZGUvn9VaFW3xYadWwCA==" saltValue="wfqNspgFtI9FRRUkNXqb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105000</v>
      </c>
      <c r="I10" s="110">
        <v>106090</v>
      </c>
      <c r="J10" s="109">
        <v>105000</v>
      </c>
      <c r="K10" s="110">
        <v>106050</v>
      </c>
      <c r="L10" s="109"/>
      <c r="M10" s="110"/>
      <c r="N10" s="109"/>
      <c r="O10" s="110"/>
      <c r="P10" s="109">
        <f t="shared" ref="P10:P17" si="1">$H10      +$J10      +$L10      +$N10</f>
        <v>210000</v>
      </c>
      <c r="Q10" s="110">
        <f t="shared" ref="Q10:Q17" si="2">$I10      +$K10      +$M10      +$O10</f>
        <v>212140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-3.7703836365350171E-2</v>
      </c>
      <c r="T10" s="54">
        <f t="shared" ref="T10:T16" si="5">IF(($E10      =0),0,(($P10      /$E10      )*100))</f>
        <v>21</v>
      </c>
      <c r="U10" s="56">
        <f t="shared" ref="U10:U16" si="6">IF(($E10      =0),0,(($Q10      /$E10      )*100))</f>
        <v>21.213999999999999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27500000</v>
      </c>
      <c r="C11" s="108"/>
      <c r="D11" s="108"/>
      <c r="E11" s="108">
        <f t="shared" si="0"/>
        <v>27500000</v>
      </c>
      <c r="F11" s="109">
        <v>27500000</v>
      </c>
      <c r="G11" s="110">
        <v>17500000</v>
      </c>
      <c r="H11" s="109">
        <v>4730000</v>
      </c>
      <c r="I11" s="110">
        <v>12463336</v>
      </c>
      <c r="J11" s="109">
        <v>4151000</v>
      </c>
      <c r="K11" s="110">
        <v>2033724</v>
      </c>
      <c r="L11" s="109"/>
      <c r="M11" s="110"/>
      <c r="N11" s="109"/>
      <c r="O11" s="110"/>
      <c r="P11" s="109">
        <f t="shared" si="1"/>
        <v>8881000</v>
      </c>
      <c r="Q11" s="110">
        <f t="shared" si="2"/>
        <v>14497060</v>
      </c>
      <c r="R11" s="54">
        <f t="shared" si="3"/>
        <v>-12.241014799154334</v>
      </c>
      <c r="S11" s="55">
        <f t="shared" si="4"/>
        <v>-83.682346363766484</v>
      </c>
      <c r="T11" s="54">
        <f t="shared" si="5"/>
        <v>32.294545454545457</v>
      </c>
      <c r="U11" s="56">
        <f t="shared" si="6"/>
        <v>52.716581818181815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221753000</v>
      </c>
      <c r="C13" s="108"/>
      <c r="D13" s="108"/>
      <c r="E13" s="108">
        <f t="shared" si="0"/>
        <v>221753000</v>
      </c>
      <c r="F13" s="109" t="s">
        <v>36</v>
      </c>
      <c r="G13" s="110" t="s">
        <v>36</v>
      </c>
      <c r="H13" s="109"/>
      <c r="I13" s="110"/>
      <c r="J13" s="109"/>
      <c r="K13" s="110">
        <v>-1707838</v>
      </c>
      <c r="L13" s="109"/>
      <c r="M13" s="110"/>
      <c r="N13" s="109"/>
      <c r="O13" s="110"/>
      <c r="P13" s="109">
        <f t="shared" si="1"/>
        <v>0</v>
      </c>
      <c r="Q13" s="110">
        <f t="shared" si="2"/>
        <v>-1707838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-0.77015327864786498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3000000</v>
      </c>
      <c r="C15" s="108"/>
      <c r="D15" s="108"/>
      <c r="E15" s="108">
        <f t="shared" si="0"/>
        <v>3000000</v>
      </c>
      <c r="F15" s="109">
        <v>3000000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253253000</v>
      </c>
      <c r="C17" s="111">
        <f>SUM(C9:C16)</f>
        <v>0</v>
      </c>
      <c r="D17" s="111"/>
      <c r="E17" s="111">
        <f t="shared" si="0"/>
        <v>253253000</v>
      </c>
      <c r="F17" s="112">
        <f t="shared" ref="F17:O17" si="7">SUM(F9:F16)</f>
        <v>31500000</v>
      </c>
      <c r="G17" s="113">
        <f t="shared" si="7"/>
        <v>18500000</v>
      </c>
      <c r="H17" s="112">
        <f t="shared" si="7"/>
        <v>4835000</v>
      </c>
      <c r="I17" s="113">
        <f t="shared" si="7"/>
        <v>12569426</v>
      </c>
      <c r="J17" s="112">
        <f t="shared" si="7"/>
        <v>4256000</v>
      </c>
      <c r="K17" s="113">
        <f t="shared" si="7"/>
        <v>431936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9091000</v>
      </c>
      <c r="Q17" s="113">
        <f t="shared" si="2"/>
        <v>13001362</v>
      </c>
      <c r="R17" s="58">
        <f t="shared" si="3"/>
        <v>-11.975180972078594</v>
      </c>
      <c r="S17" s="59">
        <f t="shared" si="4"/>
        <v>-96.563598051335049</v>
      </c>
      <c r="T17" s="58">
        <f>IF((SUM($E9:$E14))=0,0,(P17/(SUM($E9:$E14))*100))</f>
        <v>3.6327236836321641</v>
      </c>
      <c r="U17" s="60">
        <f>IF((SUM($E9:$E14))=0,0,(Q17/(SUM($E9:$E14))*100))</f>
        <v>5.1952871693845823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746609000</v>
      </c>
      <c r="C30" s="108"/>
      <c r="D30" s="108"/>
      <c r="E30" s="108">
        <f>$B30      +$C30      +$D30</f>
        <v>746609000</v>
      </c>
      <c r="F30" s="109">
        <v>746609000</v>
      </c>
      <c r="G30" s="110">
        <v>462033000</v>
      </c>
      <c r="H30" s="109">
        <v>54800000</v>
      </c>
      <c r="I30" s="110">
        <v>47353668</v>
      </c>
      <c r="J30" s="109">
        <v>57995000</v>
      </c>
      <c r="K30" s="110">
        <v>65442243</v>
      </c>
      <c r="L30" s="109"/>
      <c r="M30" s="110"/>
      <c r="N30" s="109"/>
      <c r="O30" s="110"/>
      <c r="P30" s="109">
        <f>$H30      +$J30      +$L30      +$N30</f>
        <v>112795000</v>
      </c>
      <c r="Q30" s="110">
        <f>$I30      +$K30      +$M30      +$O30</f>
        <v>112795911</v>
      </c>
      <c r="R30" s="54">
        <f>IF(($H30      =0),0,((($J30      -$H30      )/$H30      )*100))</f>
        <v>5.8302919708029197</v>
      </c>
      <c r="S30" s="55">
        <f>IF(($I30      =0),0,((($K30      -$I30      )/$I30      )*100))</f>
        <v>38.198888837924869</v>
      </c>
      <c r="T30" s="54">
        <f>IF(($E30      =0),0,(($P30      /$E30      )*100))</f>
        <v>15.107640009697176</v>
      </c>
      <c r="U30" s="56">
        <f>IF(($E30      =0),0,(($Q30      /$E30      )*100))</f>
        <v>15.107762028049487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746609000</v>
      </c>
      <c r="C32" s="111">
        <f>SUM(C28:C31)</f>
        <v>0</v>
      </c>
      <c r="D32" s="111"/>
      <c r="E32" s="111">
        <f>$B32      +$C32      +$D32</f>
        <v>746609000</v>
      </c>
      <c r="F32" s="112">
        <f t="shared" ref="F32:O32" si="16">SUM(F28:F31)</f>
        <v>746609000</v>
      </c>
      <c r="G32" s="113">
        <f t="shared" si="16"/>
        <v>462033000</v>
      </c>
      <c r="H32" s="112">
        <f t="shared" si="16"/>
        <v>54800000</v>
      </c>
      <c r="I32" s="113">
        <f t="shared" si="16"/>
        <v>47353668</v>
      </c>
      <c r="J32" s="112">
        <f t="shared" si="16"/>
        <v>57995000</v>
      </c>
      <c r="K32" s="113">
        <f t="shared" si="16"/>
        <v>65442243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112795000</v>
      </c>
      <c r="Q32" s="113">
        <f>$I32      +$K32      +$M32      +$O32</f>
        <v>112795911</v>
      </c>
      <c r="R32" s="58">
        <f>IF(($H32      =0),0,((($J32      -$H32      )/$H32      )*100))</f>
        <v>5.8302919708029197</v>
      </c>
      <c r="S32" s="59">
        <f>IF(($I32      =0),0,((($K32      -$I32      )/$I32      )*100))</f>
        <v>38.198888837924869</v>
      </c>
      <c r="T32" s="58">
        <f>IF($E32   =0,0,($P32   /$E32   )*100)</f>
        <v>15.107640009697176</v>
      </c>
      <c r="U32" s="60">
        <f>IF($E32   =0,0,($Q32   /$E32   )*100)</f>
        <v>15.107762028049487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8517000</v>
      </c>
      <c r="C34" s="108"/>
      <c r="D34" s="108"/>
      <c r="E34" s="108">
        <f>$B34      +$C34      +$D34</f>
        <v>8517000</v>
      </c>
      <c r="F34" s="109">
        <v>8517000</v>
      </c>
      <c r="G34" s="110">
        <v>2129000</v>
      </c>
      <c r="H34" s="109"/>
      <c r="I34" s="110"/>
      <c r="J34" s="109"/>
      <c r="K34" s="110">
        <v>2129000</v>
      </c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2129000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24.99706469414113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8517000</v>
      </c>
      <c r="C35" s="111">
        <f>C34</f>
        <v>0</v>
      </c>
      <c r="D35" s="111"/>
      <c r="E35" s="111">
        <f>$B35      +$C35      +$D35</f>
        <v>8517000</v>
      </c>
      <c r="F35" s="112">
        <f t="shared" ref="F35:O35" si="17">F34</f>
        <v>8517000</v>
      </c>
      <c r="G35" s="113">
        <f t="shared" si="17"/>
        <v>2129000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2129000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2129000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0</v>
      </c>
      <c r="U35" s="60">
        <f>IF($E35   =0,0,($Q35   /$E35   )*100)</f>
        <v>24.99706469414113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21471000</v>
      </c>
      <c r="C38" s="108"/>
      <c r="D38" s="108"/>
      <c r="E38" s="108">
        <f t="shared" si="18"/>
        <v>21471000</v>
      </c>
      <c r="F38" s="109">
        <v>19521000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4500000</v>
      </c>
      <c r="H40" s="109"/>
      <c r="I40" s="110"/>
      <c r="J40" s="109">
        <v>3891000</v>
      </c>
      <c r="K40" s="110">
        <v>2995554</v>
      </c>
      <c r="L40" s="109"/>
      <c r="M40" s="110"/>
      <c r="N40" s="109"/>
      <c r="O40" s="110"/>
      <c r="P40" s="109">
        <f t="shared" si="19"/>
        <v>3891000</v>
      </c>
      <c r="Q40" s="110">
        <f t="shared" si="20"/>
        <v>2995554</v>
      </c>
      <c r="R40" s="54">
        <f t="shared" si="21"/>
        <v>0</v>
      </c>
      <c r="S40" s="55">
        <f t="shared" si="22"/>
        <v>0</v>
      </c>
      <c r="T40" s="54">
        <f t="shared" si="23"/>
        <v>55.585714285714282</v>
      </c>
      <c r="U40" s="56">
        <f t="shared" si="24"/>
        <v>42.79362857142857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28471000</v>
      </c>
      <c r="C42" s="111">
        <f>SUM(C37:C41)</f>
        <v>0</v>
      </c>
      <c r="D42" s="111"/>
      <c r="E42" s="111">
        <f t="shared" si="18"/>
        <v>28471000</v>
      </c>
      <c r="F42" s="112">
        <f t="shared" ref="F42:O42" si="25">SUM(F37:F41)</f>
        <v>26521000</v>
      </c>
      <c r="G42" s="113">
        <f t="shared" si="25"/>
        <v>4500000</v>
      </c>
      <c r="H42" s="112">
        <f t="shared" si="25"/>
        <v>0</v>
      </c>
      <c r="I42" s="113">
        <f t="shared" si="25"/>
        <v>0</v>
      </c>
      <c r="J42" s="112">
        <f t="shared" si="25"/>
        <v>3891000</v>
      </c>
      <c r="K42" s="113">
        <f t="shared" si="25"/>
        <v>2995554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3891000</v>
      </c>
      <c r="Q42" s="113">
        <f t="shared" si="20"/>
        <v>2995554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55.585714285714282</v>
      </c>
      <c r="U42" s="60">
        <f>IF((+$E37+$E40) =0,0,(Q42   /(+$E37+$E40) )*100)</f>
        <v>42.79362857142857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820674000</v>
      </c>
      <c r="C67" s="108"/>
      <c r="D67" s="108"/>
      <c r="E67" s="108">
        <f t="shared" si="35"/>
        <v>820674000</v>
      </c>
      <c r="F67" s="109">
        <v>820674000</v>
      </c>
      <c r="G67" s="110">
        <v>564710000</v>
      </c>
      <c r="H67" s="109">
        <v>163169000</v>
      </c>
      <c r="I67" s="110">
        <v>67512000</v>
      </c>
      <c r="J67" s="109">
        <v>248335000</v>
      </c>
      <c r="K67" s="110">
        <v>344381000</v>
      </c>
      <c r="L67" s="109"/>
      <c r="M67" s="110"/>
      <c r="N67" s="109"/>
      <c r="O67" s="110"/>
      <c r="P67" s="109">
        <f t="shared" si="36"/>
        <v>411504000</v>
      </c>
      <c r="Q67" s="110">
        <f t="shared" si="37"/>
        <v>411893000</v>
      </c>
      <c r="R67" s="54">
        <f t="shared" si="38"/>
        <v>52.194963504096982</v>
      </c>
      <c r="S67" s="55">
        <f t="shared" si="39"/>
        <v>410.1033890271359</v>
      </c>
      <c r="T67" s="54">
        <f t="shared" si="40"/>
        <v>50.142200191549868</v>
      </c>
      <c r="U67" s="56">
        <f t="shared" si="41"/>
        <v>50.189600255399824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820674000</v>
      </c>
      <c r="C68" s="111">
        <f>SUM(C63:C67)</f>
        <v>0</v>
      </c>
      <c r="D68" s="111"/>
      <c r="E68" s="111">
        <f t="shared" si="35"/>
        <v>820674000</v>
      </c>
      <c r="F68" s="112">
        <f t="shared" ref="F68:O68" si="42">SUM(F63:F67)</f>
        <v>820674000</v>
      </c>
      <c r="G68" s="113">
        <f t="shared" si="42"/>
        <v>564710000</v>
      </c>
      <c r="H68" s="112">
        <f t="shared" si="42"/>
        <v>163169000</v>
      </c>
      <c r="I68" s="113">
        <f t="shared" si="42"/>
        <v>67512000</v>
      </c>
      <c r="J68" s="112">
        <f t="shared" si="42"/>
        <v>248335000</v>
      </c>
      <c r="K68" s="113">
        <f t="shared" si="42"/>
        <v>344381000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411504000</v>
      </c>
      <c r="Q68" s="113">
        <f t="shared" si="37"/>
        <v>411893000</v>
      </c>
      <c r="R68" s="58">
        <f t="shared" si="38"/>
        <v>52.194963504096982</v>
      </c>
      <c r="S68" s="59">
        <f t="shared" si="39"/>
        <v>410.1033890271359</v>
      </c>
      <c r="T68" s="58">
        <f>IF((+$E63+$E65+$E66++$E67) =0,0,(P68   /(+$E63+$E65+$E66+$E67) )*100)</f>
        <v>50.142200191549868</v>
      </c>
      <c r="U68" s="60">
        <f>IF((+$E63+$E65+$E67) =0,0,(Q68  /(+$E63+$E65+$E67) )*100)</f>
        <v>50.189600255399824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1857524000</v>
      </c>
      <c r="C69" s="120">
        <f>SUM(C9:C16,C19:C25,C28:C31,C34,C37:C41,C44:C54,C57:C60,C63:C67)</f>
        <v>0</v>
      </c>
      <c r="D69" s="120"/>
      <c r="E69" s="120">
        <f t="shared" si="35"/>
        <v>1857524000</v>
      </c>
      <c r="F69" s="121">
        <f t="shared" ref="F69:O69" si="43">SUM(F9:F16,F19:F25,F28:F31,F34,F37:F41,F44:F54,F57:F60,F63:F67)</f>
        <v>1633821000</v>
      </c>
      <c r="G69" s="122">
        <f t="shared" si="43"/>
        <v>1051872000</v>
      </c>
      <c r="H69" s="121">
        <f t="shared" si="43"/>
        <v>222804000</v>
      </c>
      <c r="I69" s="122">
        <f t="shared" si="43"/>
        <v>127435094</v>
      </c>
      <c r="J69" s="121">
        <f t="shared" si="43"/>
        <v>314477000</v>
      </c>
      <c r="K69" s="122">
        <f t="shared" si="43"/>
        <v>415379733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537281000</v>
      </c>
      <c r="Q69" s="122">
        <f t="shared" si="37"/>
        <v>542814827</v>
      </c>
      <c r="R69" s="67">
        <f t="shared" si="38"/>
        <v>41.145132044307999</v>
      </c>
      <c r="S69" s="68">
        <f t="shared" si="39"/>
        <v>225.95395817732907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29.310718238916166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29.61260950992688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1857524000</v>
      </c>
      <c r="C75" s="120">
        <f>SUM(C9:C16,C19:C25,C28:C31,C34,C37:C41,C44:C54,C57:C60,C63:C67,C71:C72)</f>
        <v>0</v>
      </c>
      <c r="D75" s="120"/>
      <c r="E75" s="120">
        <f>$B75      +$C75      +$D75</f>
        <v>1857524000</v>
      </c>
      <c r="F75" s="121">
        <f t="shared" ref="F75:O75" si="46">SUM(F9:F16,F19:F25,F28:F31,F34,F37:F41,F44:F54,F57:F60,F63:F67,F71:F72)</f>
        <v>1633821000</v>
      </c>
      <c r="G75" s="122">
        <f t="shared" si="46"/>
        <v>1051872000</v>
      </c>
      <c r="H75" s="121">
        <f t="shared" si="46"/>
        <v>222804000</v>
      </c>
      <c r="I75" s="122">
        <f t="shared" si="46"/>
        <v>127435094</v>
      </c>
      <c r="J75" s="121">
        <f t="shared" si="46"/>
        <v>314477000</v>
      </c>
      <c r="K75" s="122">
        <f t="shared" si="46"/>
        <v>415379733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537281000</v>
      </c>
      <c r="Q75" s="122">
        <f>$I75      +$K75      +$M75      +$O75</f>
        <v>542814827</v>
      </c>
      <c r="R75" s="67">
        <f>IF(($H75      =0),0,((($J75      -$H75      )/$H75      )*100))</f>
        <v>41.145132044307999</v>
      </c>
      <c r="S75" s="68">
        <f>IF(($I75      =0),0,((($K75      -$I75      )/$I75      )*100))</f>
        <v>225.95395817732907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29.310718238916166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29.61260950992688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123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124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125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126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127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128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129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130</v>
      </c>
    </row>
    <row r="118" spans="1:23" x14ac:dyDescent="0.25">
      <c r="A118" s="35" t="s">
        <v>131</v>
      </c>
    </row>
    <row r="119" spans="1:23" ht="13" x14ac:dyDescent="0.3">
      <c r="A119" s="35" t="s">
        <v>132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133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134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135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mB4bfRTXSufJfogH2supazyVevILAjOoSssriDoyeYwZ6uti/LfLBrWEUFwqJxTIwkIfjbTerGBMgO4EHf1lA==" saltValue="rdnvbgx6vcikPrUc5pQi/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300000</v>
      </c>
      <c r="I10" s="110">
        <v>300000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300000</v>
      </c>
      <c r="Q10" s="110">
        <f t="shared" ref="Q10:Q17" si="2">$I10      +$K10      +$M10      +$O10</f>
        <v>300000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30</v>
      </c>
      <c r="U10" s="56">
        <f t="shared" ref="U10:U16" si="6">IF(($E10      =0),0,(($Q10      /$E10      )*100))</f>
        <v>30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26200000</v>
      </c>
      <c r="C11" s="108"/>
      <c r="D11" s="108"/>
      <c r="E11" s="108">
        <f t="shared" si="0"/>
        <v>26200000</v>
      </c>
      <c r="F11" s="109">
        <v>26200000</v>
      </c>
      <c r="G11" s="110">
        <v>18000000</v>
      </c>
      <c r="H11" s="109">
        <v>3998000</v>
      </c>
      <c r="I11" s="110">
        <v>3998600</v>
      </c>
      <c r="J11" s="109">
        <v>6253000</v>
      </c>
      <c r="K11" s="110">
        <v>6253970</v>
      </c>
      <c r="L11" s="109"/>
      <c r="M11" s="110"/>
      <c r="N11" s="109"/>
      <c r="O11" s="110"/>
      <c r="P11" s="109">
        <f t="shared" si="1"/>
        <v>10251000</v>
      </c>
      <c r="Q11" s="110">
        <f t="shared" si="2"/>
        <v>10252570</v>
      </c>
      <c r="R11" s="54">
        <f t="shared" si="3"/>
        <v>56.403201600800401</v>
      </c>
      <c r="S11" s="55">
        <f t="shared" si="4"/>
        <v>56.40399139698895</v>
      </c>
      <c r="T11" s="54">
        <f t="shared" si="5"/>
        <v>39.125954198473281</v>
      </c>
      <c r="U11" s="56">
        <f t="shared" si="6"/>
        <v>39.131946564885496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>
        <v>182100000</v>
      </c>
      <c r="C13" s="108"/>
      <c r="D13" s="108"/>
      <c r="E13" s="108">
        <f t="shared" si="0"/>
        <v>182100000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6000000</v>
      </c>
      <c r="C15" s="108"/>
      <c r="D15" s="108"/>
      <c r="E15" s="108">
        <f t="shared" si="0"/>
        <v>6000000</v>
      </c>
      <c r="F15" s="109">
        <v>6000000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215300000</v>
      </c>
      <c r="C17" s="111">
        <f>SUM(C9:C16)</f>
        <v>0</v>
      </c>
      <c r="D17" s="111"/>
      <c r="E17" s="111">
        <f t="shared" si="0"/>
        <v>215300000</v>
      </c>
      <c r="F17" s="112">
        <f t="shared" ref="F17:O17" si="7">SUM(F9:F16)</f>
        <v>33200000</v>
      </c>
      <c r="G17" s="113">
        <f t="shared" si="7"/>
        <v>19000000</v>
      </c>
      <c r="H17" s="112">
        <f t="shared" si="7"/>
        <v>4298000</v>
      </c>
      <c r="I17" s="113">
        <f t="shared" si="7"/>
        <v>4298600</v>
      </c>
      <c r="J17" s="112">
        <f t="shared" si="7"/>
        <v>6253000</v>
      </c>
      <c r="K17" s="113">
        <f t="shared" si="7"/>
        <v>6253970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10551000</v>
      </c>
      <c r="Q17" s="113">
        <f t="shared" si="2"/>
        <v>10552570</v>
      </c>
      <c r="R17" s="58">
        <f t="shared" si="3"/>
        <v>45.486272684969755</v>
      </c>
      <c r="S17" s="59">
        <f t="shared" si="4"/>
        <v>45.488531149676639</v>
      </c>
      <c r="T17" s="58">
        <f>IF((SUM($E9:$E14))=0,0,(P17/(SUM($E9:$E14))*100))</f>
        <v>5.0410893454371708</v>
      </c>
      <c r="U17" s="60">
        <f>IF((SUM($E9:$E14))=0,0,(Q17/(SUM($E9:$E14))*100))</f>
        <v>5.0418394648829432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2877487000</v>
      </c>
      <c r="C30" s="108"/>
      <c r="D30" s="108"/>
      <c r="E30" s="108">
        <f>$B30      +$C30      +$D30</f>
        <v>2877487000</v>
      </c>
      <c r="F30" s="109">
        <v>2877487000</v>
      </c>
      <c r="G30" s="110">
        <v>1716000000</v>
      </c>
      <c r="H30" s="109">
        <v>379303000</v>
      </c>
      <c r="I30" s="110">
        <v>379260148</v>
      </c>
      <c r="J30" s="109">
        <v>649607000</v>
      </c>
      <c r="K30" s="110">
        <v>649607029</v>
      </c>
      <c r="L30" s="109"/>
      <c r="M30" s="110"/>
      <c r="N30" s="109"/>
      <c r="O30" s="110"/>
      <c r="P30" s="109">
        <f>$H30      +$J30      +$L30      +$N30</f>
        <v>1028910000</v>
      </c>
      <c r="Q30" s="110">
        <f>$I30      +$K30      +$M30      +$O30</f>
        <v>1028867177</v>
      </c>
      <c r="R30" s="54">
        <f>IF(($H30      =0),0,((($J30      -$H30      )/$H30      )*100))</f>
        <v>71.263343553834275</v>
      </c>
      <c r="S30" s="55">
        <f>IF(($I30      =0),0,((($K30      -$I30      )/$I30      )*100))</f>
        <v>71.282701972683938</v>
      </c>
      <c r="T30" s="54">
        <f>IF(($E30      =0),0,(($P30      /$E30      )*100))</f>
        <v>35.757242343753418</v>
      </c>
      <c r="U30" s="56">
        <f>IF(($E30      =0),0,(($Q30      /$E30      )*100))</f>
        <v>35.75575413546612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2877487000</v>
      </c>
      <c r="C32" s="111">
        <f>SUM(C28:C31)</f>
        <v>0</v>
      </c>
      <c r="D32" s="111"/>
      <c r="E32" s="111">
        <f>$B32      +$C32      +$D32</f>
        <v>2877487000</v>
      </c>
      <c r="F32" s="112">
        <f t="shared" ref="F32:O32" si="16">SUM(F28:F31)</f>
        <v>2877487000</v>
      </c>
      <c r="G32" s="113">
        <f t="shared" si="16"/>
        <v>1716000000</v>
      </c>
      <c r="H32" s="112">
        <f t="shared" si="16"/>
        <v>379303000</v>
      </c>
      <c r="I32" s="113">
        <f t="shared" si="16"/>
        <v>379260148</v>
      </c>
      <c r="J32" s="112">
        <f t="shared" si="16"/>
        <v>649607000</v>
      </c>
      <c r="K32" s="113">
        <f t="shared" si="16"/>
        <v>649607029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1028910000</v>
      </c>
      <c r="Q32" s="113">
        <f>$I32      +$K32      +$M32      +$O32</f>
        <v>1028867177</v>
      </c>
      <c r="R32" s="58">
        <f>IF(($H32      =0),0,((($J32      -$H32      )/$H32      )*100))</f>
        <v>71.263343553834275</v>
      </c>
      <c r="S32" s="59">
        <f>IF(($I32      =0),0,((($K32      -$I32      )/$I32      )*100))</f>
        <v>71.282701972683938</v>
      </c>
      <c r="T32" s="58">
        <f>IF($E32   =0,0,($P32   /$E32   )*100)</f>
        <v>35.757242343753418</v>
      </c>
      <c r="U32" s="60">
        <f>IF($E32   =0,0,($Q32   /$E32   )*100)</f>
        <v>35.75575413546612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14926000</v>
      </c>
      <c r="C34" s="108"/>
      <c r="D34" s="108"/>
      <c r="E34" s="108">
        <f>$B34      +$C34      +$D34</f>
        <v>14926000</v>
      </c>
      <c r="F34" s="109">
        <v>14926000</v>
      </c>
      <c r="G34" s="110">
        <v>10449000</v>
      </c>
      <c r="H34" s="109">
        <v>3732000</v>
      </c>
      <c r="I34" s="110">
        <v>13922049</v>
      </c>
      <c r="J34" s="109">
        <v>949000</v>
      </c>
      <c r="K34" s="110">
        <v>948391</v>
      </c>
      <c r="L34" s="109"/>
      <c r="M34" s="110"/>
      <c r="N34" s="109"/>
      <c r="O34" s="110"/>
      <c r="P34" s="109">
        <f>$H34      +$J34      +$L34      +$N34</f>
        <v>4681000</v>
      </c>
      <c r="Q34" s="110">
        <f>$I34      +$K34      +$M34      +$O34</f>
        <v>14870440</v>
      </c>
      <c r="R34" s="54">
        <f>IF(($H34      =0),0,((($J34      -$H34      )/$H34      )*100))</f>
        <v>-74.571275455519825</v>
      </c>
      <c r="S34" s="55">
        <f>IF(($I34      =0),0,((($K34      -$I34      )/$I34      )*100))</f>
        <v>-93.187849001249745</v>
      </c>
      <c r="T34" s="54">
        <f>IF(($E34      =0),0,(($P34      /$E34      )*100))</f>
        <v>31.361382821921481</v>
      </c>
      <c r="U34" s="56">
        <f>IF(($E34      =0),0,(($Q34      /$E34      )*100))</f>
        <v>99.627763633927373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14926000</v>
      </c>
      <c r="C35" s="111">
        <f>C34</f>
        <v>0</v>
      </c>
      <c r="D35" s="111"/>
      <c r="E35" s="111">
        <f>$B35      +$C35      +$D35</f>
        <v>14926000</v>
      </c>
      <c r="F35" s="112">
        <f t="shared" ref="F35:O35" si="17">F34</f>
        <v>14926000</v>
      </c>
      <c r="G35" s="113">
        <f t="shared" si="17"/>
        <v>10449000</v>
      </c>
      <c r="H35" s="112">
        <f t="shared" si="17"/>
        <v>3732000</v>
      </c>
      <c r="I35" s="113">
        <f t="shared" si="17"/>
        <v>13922049</v>
      </c>
      <c r="J35" s="112">
        <f t="shared" si="17"/>
        <v>949000</v>
      </c>
      <c r="K35" s="113">
        <f t="shared" si="17"/>
        <v>948391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4681000</v>
      </c>
      <c r="Q35" s="113">
        <f>$I35      +$K35      +$M35      +$O35</f>
        <v>14870440</v>
      </c>
      <c r="R35" s="58">
        <f>IF(($H35      =0),0,((($J35      -$H35      )/$H35      )*100))</f>
        <v>-74.571275455519825</v>
      </c>
      <c r="S35" s="59">
        <f>IF(($I35      =0),0,((($K35      -$I35      )/$I35      )*100))</f>
        <v>-93.187849001249745</v>
      </c>
      <c r="T35" s="58">
        <f>IF($E35   =0,0,($P35   /$E35   )*100)</f>
        <v>31.361382821921481</v>
      </c>
      <c r="U35" s="60">
        <f>IF($E35   =0,0,($Q35   /$E35   )*100)</f>
        <v>99.627763633927373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73642000</v>
      </c>
      <c r="C38" s="108"/>
      <c r="D38" s="108"/>
      <c r="E38" s="108">
        <f t="shared" si="18"/>
        <v>73642000</v>
      </c>
      <c r="F38" s="109">
        <v>66956000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7000000</v>
      </c>
      <c r="C40" s="108"/>
      <c r="D40" s="108"/>
      <c r="E40" s="108">
        <f t="shared" si="18"/>
        <v>7000000</v>
      </c>
      <c r="F40" s="109">
        <v>7000000</v>
      </c>
      <c r="G40" s="110">
        <v>4500000</v>
      </c>
      <c r="H40" s="109"/>
      <c r="I40" s="110">
        <v>442989</v>
      </c>
      <c r="J40" s="109">
        <v>3952000</v>
      </c>
      <c r="K40" s="110">
        <v>2302549</v>
      </c>
      <c r="L40" s="109"/>
      <c r="M40" s="110"/>
      <c r="N40" s="109"/>
      <c r="O40" s="110"/>
      <c r="P40" s="109">
        <f t="shared" si="19"/>
        <v>3952000</v>
      </c>
      <c r="Q40" s="110">
        <f t="shared" si="20"/>
        <v>2745538</v>
      </c>
      <c r="R40" s="54">
        <f t="shared" si="21"/>
        <v>0</v>
      </c>
      <c r="S40" s="55">
        <f t="shared" si="22"/>
        <v>419.77566034371057</v>
      </c>
      <c r="T40" s="54">
        <f t="shared" si="23"/>
        <v>56.457142857142863</v>
      </c>
      <c r="U40" s="56">
        <f t="shared" si="24"/>
        <v>39.221971428571429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80642000</v>
      </c>
      <c r="C42" s="111">
        <f>SUM(C37:C41)</f>
        <v>0</v>
      </c>
      <c r="D42" s="111"/>
      <c r="E42" s="111">
        <f t="shared" si="18"/>
        <v>80642000</v>
      </c>
      <c r="F42" s="112">
        <f t="shared" ref="F42:O42" si="25">SUM(F37:F41)</f>
        <v>73956000</v>
      </c>
      <c r="G42" s="113">
        <f t="shared" si="25"/>
        <v>4500000</v>
      </c>
      <c r="H42" s="112">
        <f t="shared" si="25"/>
        <v>0</v>
      </c>
      <c r="I42" s="113">
        <f t="shared" si="25"/>
        <v>442989</v>
      </c>
      <c r="J42" s="112">
        <f t="shared" si="25"/>
        <v>3952000</v>
      </c>
      <c r="K42" s="113">
        <f t="shared" si="25"/>
        <v>2302549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3952000</v>
      </c>
      <c r="Q42" s="113">
        <f t="shared" si="20"/>
        <v>2745538</v>
      </c>
      <c r="R42" s="58">
        <f t="shared" si="21"/>
        <v>0</v>
      </c>
      <c r="S42" s="59">
        <f t="shared" si="22"/>
        <v>419.77566034371057</v>
      </c>
      <c r="T42" s="58">
        <f>IF((+$E37+$E40) =0,0,(P42   /(+$E37+$E40) )*100)</f>
        <v>56.457142857142863</v>
      </c>
      <c r="U42" s="60">
        <f>IF((+$E37+$E40) =0,0,(Q42   /(+$E37+$E40) )*100)</f>
        <v>39.221971428571429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>
        <v>619527000</v>
      </c>
      <c r="C67" s="108"/>
      <c r="D67" s="108"/>
      <c r="E67" s="108">
        <f t="shared" si="35"/>
        <v>619527000</v>
      </c>
      <c r="F67" s="109">
        <v>619527000</v>
      </c>
      <c r="G67" s="110">
        <v>403894000</v>
      </c>
      <c r="H67" s="109">
        <v>72218000</v>
      </c>
      <c r="I67" s="110">
        <v>72218302</v>
      </c>
      <c r="J67" s="109">
        <v>148915000</v>
      </c>
      <c r="K67" s="110">
        <v>148914832</v>
      </c>
      <c r="L67" s="109"/>
      <c r="M67" s="110"/>
      <c r="N67" s="109"/>
      <c r="O67" s="110"/>
      <c r="P67" s="109">
        <f t="shared" si="36"/>
        <v>221133000</v>
      </c>
      <c r="Q67" s="110">
        <f t="shared" si="37"/>
        <v>221133134</v>
      </c>
      <c r="R67" s="54">
        <f t="shared" si="38"/>
        <v>106.20205488936276</v>
      </c>
      <c r="S67" s="55">
        <f t="shared" si="39"/>
        <v>106.2009599727227</v>
      </c>
      <c r="T67" s="54">
        <f t="shared" si="40"/>
        <v>35.693843851841812</v>
      </c>
      <c r="U67" s="56">
        <f t="shared" si="41"/>
        <v>35.693865481246178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619527000</v>
      </c>
      <c r="C68" s="111">
        <f>SUM(C63:C67)</f>
        <v>0</v>
      </c>
      <c r="D68" s="111"/>
      <c r="E68" s="111">
        <f t="shared" si="35"/>
        <v>619527000</v>
      </c>
      <c r="F68" s="112">
        <f t="shared" ref="F68:O68" si="42">SUM(F63:F67)</f>
        <v>619527000</v>
      </c>
      <c r="G68" s="113">
        <f t="shared" si="42"/>
        <v>403894000</v>
      </c>
      <c r="H68" s="112">
        <f t="shared" si="42"/>
        <v>72218000</v>
      </c>
      <c r="I68" s="113">
        <f t="shared" si="42"/>
        <v>72218302</v>
      </c>
      <c r="J68" s="112">
        <f t="shared" si="42"/>
        <v>148915000</v>
      </c>
      <c r="K68" s="113">
        <f t="shared" si="42"/>
        <v>148914832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221133000</v>
      </c>
      <c r="Q68" s="113">
        <f t="shared" si="37"/>
        <v>221133134</v>
      </c>
      <c r="R68" s="58">
        <f t="shared" si="38"/>
        <v>106.20205488936276</v>
      </c>
      <c r="S68" s="59">
        <f t="shared" si="39"/>
        <v>106.2009599727227</v>
      </c>
      <c r="T68" s="58">
        <f>IF((+$E63+$E65+$E66++$E67) =0,0,(P68   /(+$E63+$E65+$E66+$E67) )*100)</f>
        <v>35.693843851841812</v>
      </c>
      <c r="U68" s="60">
        <f>IF((+$E63+$E65+$E67) =0,0,(Q68  /(+$E63+$E65+$E67) )*100)</f>
        <v>35.693865481246178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3807882000</v>
      </c>
      <c r="C69" s="120">
        <f>SUM(C9:C16,C19:C25,C28:C31,C34,C37:C41,C44:C54,C57:C60,C63:C67)</f>
        <v>0</v>
      </c>
      <c r="D69" s="120"/>
      <c r="E69" s="120">
        <f t="shared" si="35"/>
        <v>3807882000</v>
      </c>
      <c r="F69" s="121">
        <f t="shared" ref="F69:O69" si="43">SUM(F9:F16,F19:F25,F28:F31,F34,F37:F41,F44:F54,F57:F60,F63:F67)</f>
        <v>3619096000</v>
      </c>
      <c r="G69" s="122">
        <f t="shared" si="43"/>
        <v>2153843000</v>
      </c>
      <c r="H69" s="121">
        <f t="shared" si="43"/>
        <v>459551000</v>
      </c>
      <c r="I69" s="122">
        <f t="shared" si="43"/>
        <v>470142088</v>
      </c>
      <c r="J69" s="121">
        <f t="shared" si="43"/>
        <v>809676000</v>
      </c>
      <c r="K69" s="122">
        <f t="shared" si="43"/>
        <v>808026771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1269227000</v>
      </c>
      <c r="Q69" s="122">
        <f t="shared" si="37"/>
        <v>1278168859</v>
      </c>
      <c r="R69" s="67">
        <f t="shared" si="38"/>
        <v>76.188497032973487</v>
      </c>
      <c r="S69" s="68">
        <f t="shared" si="39"/>
        <v>71.868631127532666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34.043596978735273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34.283438271141343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3807882000</v>
      </c>
      <c r="C75" s="120">
        <f>SUM(C9:C16,C19:C25,C28:C31,C34,C37:C41,C44:C54,C57:C60,C63:C67,C71:C72)</f>
        <v>0</v>
      </c>
      <c r="D75" s="120"/>
      <c r="E75" s="120">
        <f>$B75      +$C75      +$D75</f>
        <v>3807882000</v>
      </c>
      <c r="F75" s="121">
        <f t="shared" ref="F75:O75" si="46">SUM(F9:F16,F19:F25,F28:F31,F34,F37:F41,F44:F54,F57:F60,F63:F67,F71:F72)</f>
        <v>3619096000</v>
      </c>
      <c r="G75" s="122">
        <f t="shared" si="46"/>
        <v>2153843000</v>
      </c>
      <c r="H75" s="121">
        <f t="shared" si="46"/>
        <v>459551000</v>
      </c>
      <c r="I75" s="122">
        <f t="shared" si="46"/>
        <v>470142088</v>
      </c>
      <c r="J75" s="121">
        <f t="shared" si="46"/>
        <v>809676000</v>
      </c>
      <c r="K75" s="122">
        <f t="shared" si="46"/>
        <v>808026771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1269227000</v>
      </c>
      <c r="Q75" s="122">
        <f>$I75      +$K75      +$M75      +$O75</f>
        <v>1278168859</v>
      </c>
      <c r="R75" s="67">
        <f>IF(($H75      =0),0,((($J75      -$H75      )/$H75      )*100))</f>
        <v>76.188497032973487</v>
      </c>
      <c r="S75" s="68">
        <f>IF(($I75      =0),0,((($K75      -$I75      )/$I75      )*100))</f>
        <v>71.868631127532666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34.043596978735273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34.283438271141343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122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123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124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125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126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127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128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129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130</v>
      </c>
    </row>
    <row r="118" spans="1:23" x14ac:dyDescent="0.25">
      <c r="A118" s="35" t="s">
        <v>131</v>
      </c>
    </row>
    <row r="119" spans="1:23" ht="13" x14ac:dyDescent="0.3">
      <c r="A119" s="35" t="s">
        <v>132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133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134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135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neFf8MxUseVzZV4fJAfiw1xfU8cqc/r8VQ9rZ0LIoyBj4LbvOvACvrPm0HiH2BVq9V1CFuBQHgiSd5fxk6zDA==" saltValue="o96nnDieDwKZannB2L/ot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19DD6B-912C-4FE5-9F90-BB784F25B10B}"/>
</file>

<file path=customXml/itemProps2.xml><?xml version="1.0" encoding="utf-8"?>
<ds:datastoreItem xmlns:ds="http://schemas.openxmlformats.org/officeDocument/2006/customXml" ds:itemID="{120165CC-9744-486B-BF8A-28E68A4F1163}"/>
</file>

<file path=customXml/itemProps3.xml><?xml version="1.0" encoding="utf-8"?>
<ds:datastoreItem xmlns:ds="http://schemas.openxmlformats.org/officeDocument/2006/customXml" ds:itemID="{794CBA46-C31F-40CF-B1DC-AE46613CB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NMA</vt:lpstr>
      <vt:lpstr>MAN</vt:lpstr>
      <vt:lpstr>EKU</vt:lpstr>
      <vt:lpstr>JHB</vt:lpstr>
      <vt:lpstr>TSH</vt:lpstr>
      <vt:lpstr>ETH</vt:lpstr>
      <vt:lpstr>CPT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2026-02-05T11:19:52Z</dcterms:created>
  <dcterms:modified xsi:type="dcterms:W3CDTF">2026-02-05T11:25:10Z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